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1840" windowHeight="13740"/>
  </bookViews>
  <sheets>
    <sheet name="2021" sheetId="6" r:id="rId1"/>
  </sheets>
  <externalReferences>
    <externalReference r:id="rId2"/>
  </externalReferences>
  <definedNames>
    <definedName name="_xlnm.Print_Area" localSheetId="0">'2021'!$A$1:$J$117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6" l="1"/>
  <c r="F30" i="6"/>
  <c r="F13" i="6" l="1"/>
  <c r="G13" i="6"/>
  <c r="H13" i="6"/>
  <c r="I13" i="6"/>
  <c r="I59" i="6"/>
  <c r="F59" i="6"/>
  <c r="G59" i="6"/>
  <c r="H59" i="6"/>
  <c r="E59" i="6"/>
  <c r="F63" i="6"/>
  <c r="G63" i="6"/>
  <c r="H63" i="6"/>
  <c r="I63" i="6"/>
  <c r="E63" i="6"/>
  <c r="F65" i="6"/>
  <c r="G65" i="6"/>
  <c r="E65" i="6"/>
  <c r="E67" i="6"/>
  <c r="G67" i="6"/>
  <c r="H67" i="6"/>
  <c r="I67" i="6"/>
  <c r="J14" i="6"/>
  <c r="J15" i="6"/>
  <c r="J20" i="6"/>
  <c r="J21" i="6"/>
  <c r="J22" i="6"/>
  <c r="J23" i="6"/>
  <c r="J24" i="6"/>
  <c r="J26" i="6"/>
  <c r="J27" i="6"/>
  <c r="J28" i="6"/>
  <c r="J29" i="6"/>
  <c r="J31" i="6"/>
  <c r="J32" i="6"/>
  <c r="J33" i="6"/>
  <c r="J34" i="6"/>
  <c r="J35" i="6"/>
  <c r="J36" i="6"/>
  <c r="J37" i="6"/>
  <c r="J38" i="6"/>
  <c r="J39" i="6"/>
  <c r="J41" i="6"/>
  <c r="J42" i="6"/>
  <c r="J43" i="6"/>
  <c r="J45" i="6"/>
  <c r="J46" i="6"/>
  <c r="J47" i="6"/>
  <c r="J49" i="6"/>
  <c r="J50" i="6"/>
  <c r="J56" i="6"/>
  <c r="J58" i="6"/>
  <c r="J60" i="6"/>
  <c r="J62" i="6"/>
  <c r="J64" i="6"/>
  <c r="J66" i="6"/>
  <c r="J69" i="6"/>
  <c r="J70" i="6"/>
  <c r="J71" i="6"/>
  <c r="J72" i="6"/>
  <c r="J75" i="6"/>
  <c r="J76" i="6"/>
  <c r="J77" i="6"/>
  <c r="J78" i="6"/>
  <c r="J79" i="6"/>
  <c r="J80" i="6"/>
  <c r="J81" i="6"/>
  <c r="J82" i="6"/>
  <c r="J83" i="6"/>
  <c r="J84" i="6"/>
  <c r="J86" i="6"/>
  <c r="J87" i="6"/>
  <c r="J88" i="6"/>
  <c r="J89" i="6"/>
  <c r="J90" i="6"/>
  <c r="J91" i="6"/>
  <c r="J92" i="6"/>
  <c r="J93" i="6"/>
  <c r="J95" i="6"/>
  <c r="J96" i="6"/>
  <c r="J98" i="6"/>
  <c r="J99" i="6"/>
  <c r="J101" i="6"/>
  <c r="J102" i="6"/>
  <c r="J104" i="6"/>
  <c r="J105" i="6"/>
  <c r="J106" i="6"/>
  <c r="J107" i="6"/>
  <c r="J109" i="6"/>
  <c r="J110" i="6"/>
  <c r="J111" i="6"/>
  <c r="J112" i="6"/>
  <c r="J113" i="6"/>
  <c r="J114" i="6"/>
  <c r="J115" i="6"/>
  <c r="J116" i="6"/>
  <c r="J117" i="6"/>
  <c r="J12" i="6"/>
  <c r="J10" i="6"/>
  <c r="J11" i="6"/>
  <c r="J9" i="6"/>
  <c r="H50" i="6"/>
  <c r="I50" i="6" s="1"/>
  <c r="H104" i="6"/>
  <c r="F67" i="6" l="1"/>
  <c r="I30" i="6" l="1"/>
  <c r="E18" i="6"/>
  <c r="J18" i="6" s="1"/>
  <c r="H30" i="6" l="1"/>
  <c r="E13" i="6" l="1"/>
  <c r="J13" i="6" s="1"/>
  <c r="G30" i="6" l="1"/>
  <c r="D30" i="6"/>
  <c r="K36" i="6" l="1"/>
  <c r="K35" i="6"/>
  <c r="K33" i="6"/>
  <c r="E55" i="6" l="1"/>
  <c r="J55" i="6" s="1"/>
  <c r="E54" i="6"/>
  <c r="J54" i="6" s="1"/>
  <c r="E53" i="6"/>
  <c r="J53" i="6" s="1"/>
  <c r="E51" i="6"/>
  <c r="J51" i="6" s="1"/>
  <c r="E19" i="6"/>
  <c r="J19" i="6" s="1"/>
  <c r="E17" i="6"/>
  <c r="J17" i="6" s="1"/>
  <c r="E16" i="6"/>
  <c r="J16" i="6" s="1"/>
  <c r="E30" i="6" l="1"/>
  <c r="J30" i="6" s="1"/>
  <c r="K31" i="6"/>
  <c r="H105" i="6"/>
  <c r="H64" i="6"/>
  <c r="H49" i="6"/>
  <c r="H41" i="6"/>
  <c r="I41" i="6" s="1"/>
  <c r="H42" i="6"/>
  <c r="I42" i="6" s="1"/>
  <c r="H43" i="6"/>
  <c r="I43" i="6" s="1"/>
  <c r="H45" i="6"/>
  <c r="I45" i="6" s="1"/>
  <c r="H46" i="6"/>
  <c r="I46" i="6" s="1"/>
  <c r="H47" i="6"/>
  <c r="I47" i="6" s="1"/>
  <c r="H29" i="6"/>
  <c r="H18" i="6"/>
  <c r="H19" i="6"/>
  <c r="H21" i="6"/>
  <c r="H23" i="6"/>
  <c r="H24" i="6"/>
  <c r="H65" i="6" l="1"/>
  <c r="I65" i="6"/>
  <c r="K37" i="6"/>
  <c r="G107" i="6"/>
  <c r="B70" i="6" l="1"/>
  <c r="C70" i="6"/>
  <c r="C71" i="6"/>
</calcChain>
</file>

<file path=xl/sharedStrings.xml><?xml version="1.0" encoding="utf-8"?>
<sst xmlns="http://schemas.openxmlformats.org/spreadsheetml/2006/main" count="211" uniqueCount="143">
  <si>
    <t>Показатели</t>
  </si>
  <si>
    <t>млн. руб.</t>
  </si>
  <si>
    <t>% к пред. году</t>
  </si>
  <si>
    <t>Промышленность</t>
  </si>
  <si>
    <t>млн.руб.</t>
  </si>
  <si>
    <t>Сельское хозяйство</t>
  </si>
  <si>
    <t>% к пред. году в соп. ценах</t>
  </si>
  <si>
    <t>тыс. тонн</t>
  </si>
  <si>
    <t>тонн</t>
  </si>
  <si>
    <t>тыс.куб.м</t>
  </si>
  <si>
    <t>Транспорт и связь</t>
  </si>
  <si>
    <t>Инвестиции и строительство</t>
  </si>
  <si>
    <t>Рынок товаров и услуг</t>
  </si>
  <si>
    <t>% к пред. в соп. ценах</t>
  </si>
  <si>
    <t>Уровень жизни</t>
  </si>
  <si>
    <t>%</t>
  </si>
  <si>
    <t>ед.</t>
  </si>
  <si>
    <t>тыс. Гкал</t>
  </si>
  <si>
    <t>Предпринимательство</t>
  </si>
  <si>
    <t>чел.</t>
  </si>
  <si>
    <t>Социальная сфера</t>
  </si>
  <si>
    <t xml:space="preserve">Образование </t>
  </si>
  <si>
    <t>мест</t>
  </si>
  <si>
    <t>мет</t>
  </si>
  <si>
    <t>Здравоохранение</t>
  </si>
  <si>
    <t xml:space="preserve">      из них мест по нормативу</t>
  </si>
  <si>
    <t xml:space="preserve">       из них ФАПы </t>
  </si>
  <si>
    <t xml:space="preserve">       из них круглосуточного пребывания</t>
  </si>
  <si>
    <t xml:space="preserve">       из них дневного пребывания</t>
  </si>
  <si>
    <t xml:space="preserve">Культура </t>
  </si>
  <si>
    <t>Спорт</t>
  </si>
  <si>
    <t>Демография</t>
  </si>
  <si>
    <t>тыс.руб.</t>
  </si>
  <si>
    <t>голов</t>
  </si>
  <si>
    <t xml:space="preserve"> человек</t>
  </si>
  <si>
    <t>Дорожное хозяйство</t>
  </si>
  <si>
    <t>Поголовье скота (все категории хозяйств)</t>
  </si>
  <si>
    <t>Производство продукции в животноволдстве:</t>
  </si>
  <si>
    <t>Производство продукции в растениеводстве:</t>
  </si>
  <si>
    <t xml:space="preserve">      заболеваемость туберкулезом</t>
  </si>
  <si>
    <t xml:space="preserve">      заболеваемость сифилисом</t>
  </si>
  <si>
    <t xml:space="preserve">      с твердым покрытием</t>
  </si>
  <si>
    <t>тыс. пасс.-км.</t>
  </si>
  <si>
    <t xml:space="preserve">       в т.ч малоимущих</t>
  </si>
  <si>
    <t xml:space="preserve">кв. м </t>
  </si>
  <si>
    <t>поселения</t>
  </si>
  <si>
    <t>тыс.пл.куб.м</t>
  </si>
  <si>
    <t>км.</t>
  </si>
  <si>
    <t>тыс.тонно-км.</t>
  </si>
  <si>
    <t>тыс.шт. усл. кирпича</t>
  </si>
  <si>
    <t>% к пред году</t>
  </si>
  <si>
    <t xml:space="preserve">      из них с усовершенствованным покрытием</t>
  </si>
  <si>
    <t>ед.изм.</t>
  </si>
  <si>
    <t>в т.ч. дошкольные детские учреждения</t>
  </si>
  <si>
    <t xml:space="preserve">         школа + детский сад</t>
  </si>
  <si>
    <t xml:space="preserve">         частный детский сад</t>
  </si>
  <si>
    <t>в них мест по нормативу</t>
  </si>
  <si>
    <t>ПРОГНОЗ</t>
  </si>
  <si>
    <t>Приложение 1</t>
  </si>
  <si>
    <t>2019 (факт)</t>
  </si>
  <si>
    <t>в сельском хозяйстве</t>
  </si>
  <si>
    <t>в торговле</t>
  </si>
  <si>
    <t>к Прогнозу социально-экономического развития Кызылского кожууна Республики Тыва на 2020 год и на период 2021 и 2022 годов</t>
  </si>
  <si>
    <t>зарегистрированных в органах государственной службы занятости</t>
  </si>
  <si>
    <t>Фонд заработной платы</t>
  </si>
  <si>
    <t xml:space="preserve"> Среднемесячная номинальная заработная плата крупных и средних организаций</t>
  </si>
  <si>
    <t>Реально располагаемые денежные доходы населения</t>
  </si>
  <si>
    <t>Численность безработных граждан, в т.ч.</t>
  </si>
  <si>
    <t>Численность занятых в экономике (среднегодовая)</t>
  </si>
  <si>
    <t>Трудовые ресурсы, всего</t>
  </si>
  <si>
    <t>Численность семей</t>
  </si>
  <si>
    <t>Естественный прирост</t>
  </si>
  <si>
    <t>Число умерших</t>
  </si>
  <si>
    <t>Численность постоянного населения</t>
  </si>
  <si>
    <t>Количество спортивных сооружений, площадок</t>
  </si>
  <si>
    <t>Количество учреждений спорта</t>
  </si>
  <si>
    <t>Объем платных услуг</t>
  </si>
  <si>
    <t>Количество учреждений культуры</t>
  </si>
  <si>
    <t>Общее число заболеваемых</t>
  </si>
  <si>
    <t>Количество аптек и аптечных пунктов</t>
  </si>
  <si>
    <t>Количество среднего медперсонала</t>
  </si>
  <si>
    <t>Количество врачей</t>
  </si>
  <si>
    <t>Количество коек</t>
  </si>
  <si>
    <t>Количество учреждений здравоохранения</t>
  </si>
  <si>
    <t xml:space="preserve"> Численность учащихся всего</t>
  </si>
  <si>
    <t>Количество школ</t>
  </si>
  <si>
    <t>Охват детей ДУ и группами кратковременного пребывания</t>
  </si>
  <si>
    <t xml:space="preserve"> Численность детей, посещающих дошкольные учреждения (ДУ)</t>
  </si>
  <si>
    <t>Количество дошкольных учреждений</t>
  </si>
  <si>
    <t>Численность занятых в сфере малого и среднего предпринимательства, включая ИП</t>
  </si>
  <si>
    <t>Индекс физического объема</t>
  </si>
  <si>
    <t>Объем платных услуг населению</t>
  </si>
  <si>
    <t>Объем общественного питания</t>
  </si>
  <si>
    <t>Оборот розничной торговли</t>
  </si>
  <si>
    <t>Ввод в эксплуатацию жилых домов за счет всех источников финансирования</t>
  </si>
  <si>
    <t xml:space="preserve">Индекс физического объема </t>
  </si>
  <si>
    <t>Инвестиции в основной капитал за счет всех источников финансирования</t>
  </si>
  <si>
    <t>Удельный вес дорог с твердым покрытием в общей протяженности дорог</t>
  </si>
  <si>
    <t>Протяженность автомобильных дорог общего пользования местного значения, находящихся в собственности муниципального образовнаия, в т.ч.</t>
  </si>
  <si>
    <t>Наличие операторов сотовой связи</t>
  </si>
  <si>
    <t>Грузооборот автомобильного транспорта</t>
  </si>
  <si>
    <t>Пассажирооборот транспорта общего пользования</t>
  </si>
  <si>
    <t>Заготовлено кормов</t>
  </si>
  <si>
    <t xml:space="preserve"> Овощи</t>
  </si>
  <si>
    <t xml:space="preserve"> Картофель</t>
  </si>
  <si>
    <t xml:space="preserve"> Мясо </t>
  </si>
  <si>
    <t>Шерсть</t>
  </si>
  <si>
    <t>Молоко</t>
  </si>
  <si>
    <t xml:space="preserve">Олени </t>
  </si>
  <si>
    <t>Яки</t>
  </si>
  <si>
    <t>Верблюды</t>
  </si>
  <si>
    <t>Птица</t>
  </si>
  <si>
    <t>Свиньи</t>
  </si>
  <si>
    <t>Лошади</t>
  </si>
  <si>
    <t xml:space="preserve"> Овцы и козы</t>
  </si>
  <si>
    <t xml:space="preserve"> в том числе коровы</t>
  </si>
  <si>
    <t>Крупный рогатый скот</t>
  </si>
  <si>
    <t>Объем продукции сельского хозяйства в хозяйствах всех категорий</t>
  </si>
  <si>
    <t>Число личных подсобных хозяйств</t>
  </si>
  <si>
    <t>Число предприятий сельского хозяйства</t>
  </si>
  <si>
    <t xml:space="preserve">Мебель </t>
  </si>
  <si>
    <t>Кирпичи, стеновые блоки</t>
  </si>
  <si>
    <t>Пиломатериалы</t>
  </si>
  <si>
    <t>Цельномолочная продукция</t>
  </si>
  <si>
    <t>Мясные полуфабрикаты</t>
  </si>
  <si>
    <t>Древесина необработанная</t>
  </si>
  <si>
    <t>Колбасные изделия</t>
  </si>
  <si>
    <t>Кондитерские изделия</t>
  </si>
  <si>
    <t>Хлеб и хлебобулочные изделия</t>
  </si>
  <si>
    <t>Уголь</t>
  </si>
  <si>
    <t>Производство и распределение теплоэнергии</t>
  </si>
  <si>
    <t>Индекс промышленного производства, в т.ч.:</t>
  </si>
  <si>
    <t>Объем отгруженных товаров добывающих, обрабатывающих производств и производства, распределения электроэнергии, газа и воды</t>
  </si>
  <si>
    <t>ЖКХ</t>
  </si>
  <si>
    <t>Промышленные</t>
  </si>
  <si>
    <t>Число крупных и средних предприятий всех форм собственности, в т.ч.:</t>
  </si>
  <si>
    <t>ожид</t>
  </si>
  <si>
    <t>прогноз</t>
  </si>
  <si>
    <t>Основные параметры прогноза социально-экономического развития Кызылского кожууна Республики Тыва на 2022 год и на плановый период 2023 и 2024 годов</t>
  </si>
  <si>
    <t xml:space="preserve"> 2020  (факт.)</t>
  </si>
  <si>
    <t>2021 (ожид.)</t>
  </si>
  <si>
    <t>2021 к факту 2020</t>
  </si>
  <si>
    <t>Число родивщихся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</si>
</sst>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65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0" borderId="1" xfId="0" applyNumberFormat="1" applyFont="1" applyFill="1" applyBorder="1" applyAlignment="1" applyProtection="1">
      <alignment horizontal="center" vertical="top" wrapText="1"/>
      <protection locked="0" hidden="1"/>
    </xf>
    <xf numFmtId="165" fontId="3" fillId="2" borderId="1" xfId="0" applyNumberFormat="1" applyFont="1" applyFill="1" applyBorder="1" applyAlignment="1">
      <alignment horizontal="center" vertical="top" wrapText="1"/>
    </xf>
    <xf numFmtId="165" fontId="3" fillId="0" borderId="4" xfId="0" applyNumberFormat="1" applyFont="1" applyFill="1" applyBorder="1" applyAlignment="1">
      <alignment horizontal="center" vertical="top" wrapText="1"/>
    </xf>
    <xf numFmtId="165" fontId="3" fillId="5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5" borderId="4" xfId="0" applyNumberFormat="1" applyFont="1" applyFill="1" applyBorder="1" applyAlignment="1">
      <alignment horizontal="center" vertical="top" wrapText="1"/>
    </xf>
    <xf numFmtId="165" fontId="3" fillId="5" borderId="1" xfId="0" applyNumberFormat="1" applyFont="1" applyFill="1" applyBorder="1" applyAlignment="1" applyProtection="1">
      <alignment horizontal="center" vertical="top" wrapText="1"/>
      <protection locked="0"/>
    </xf>
    <xf numFmtId="3" fontId="3" fillId="5" borderId="4" xfId="0" applyNumberFormat="1" applyFont="1" applyFill="1" applyBorder="1" applyAlignment="1">
      <alignment horizontal="center" vertical="top" wrapText="1"/>
    </xf>
    <xf numFmtId="165" fontId="3" fillId="5" borderId="4" xfId="0" applyNumberFormat="1" applyFont="1" applyFill="1" applyBorder="1" applyAlignment="1" applyProtection="1">
      <alignment horizontal="center" vertical="top" wrapText="1"/>
      <protection locked="0" hidden="1"/>
    </xf>
    <xf numFmtId="165" fontId="3" fillId="5" borderId="3" xfId="0" applyNumberFormat="1" applyFont="1" applyFill="1" applyBorder="1" applyAlignment="1" applyProtection="1">
      <alignment horizontal="center" vertical="top" wrapText="1"/>
      <protection locked="0"/>
    </xf>
    <xf numFmtId="0" fontId="4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164" fontId="3" fillId="3" borderId="0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165" fontId="3" fillId="0" borderId="4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3" fillId="5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165" fontId="3" fillId="0" borderId="0" xfId="0" applyNumberFormat="1" applyFont="1" applyAlignment="1">
      <alignment horizontal="center" vertical="top" wrapText="1"/>
    </xf>
    <xf numFmtId="165" fontId="3" fillId="5" borderId="1" xfId="0" applyNumberFormat="1" applyFont="1" applyFill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 applyProtection="1">
      <alignment horizontal="center" vertical="top" wrapText="1"/>
      <protection locked="0"/>
    </xf>
    <xf numFmtId="4" fontId="3" fillId="0" borderId="1" xfId="0" applyNumberFormat="1" applyFont="1" applyFill="1" applyBorder="1" applyAlignment="1" applyProtection="1">
      <alignment horizontal="center" vertical="top" wrapText="1"/>
      <protection locked="0"/>
    </xf>
    <xf numFmtId="3" fontId="3" fillId="0" borderId="1" xfId="0" applyNumberFormat="1" applyFont="1" applyFill="1" applyBorder="1" applyAlignment="1" applyProtection="1">
      <alignment horizontal="center" vertical="top" wrapText="1"/>
      <protection locked="0"/>
    </xf>
    <xf numFmtId="4" fontId="3" fillId="0" borderId="0" xfId="0" applyNumberFormat="1" applyFont="1" applyFill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165" fontId="3" fillId="0" borderId="8" xfId="0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5" borderId="4" xfId="0" applyNumberFormat="1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 applyProtection="1">
      <alignment horizontal="center" vertical="top" wrapText="1"/>
      <protection locked="0"/>
    </xf>
    <xf numFmtId="4" fontId="3" fillId="0" borderId="4" xfId="0" applyNumberFormat="1" applyFont="1" applyFill="1" applyBorder="1" applyAlignment="1">
      <alignment horizontal="center" vertical="top" wrapText="1"/>
    </xf>
    <xf numFmtId="3" fontId="3" fillId="0" borderId="4" xfId="0" applyNumberFormat="1" applyFont="1" applyFill="1" applyBorder="1" applyAlignment="1">
      <alignment horizontal="center" vertical="top" wrapText="1"/>
    </xf>
    <xf numFmtId="165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0" applyNumberFormat="1" applyFont="1" applyFill="1" applyBorder="1" applyAlignment="1" applyProtection="1">
      <alignment horizontal="center" vertical="top" wrapText="1"/>
      <protection locked="0"/>
    </xf>
    <xf numFmtId="1" fontId="3" fillId="0" borderId="4" xfId="0" applyNumberFormat="1" applyFont="1" applyFill="1" applyBorder="1" applyAlignment="1" applyProtection="1">
      <alignment horizontal="center" vertical="top" wrapText="1"/>
      <protection locked="0"/>
    </xf>
    <xf numFmtId="4" fontId="3" fillId="0" borderId="4" xfId="0" applyNumberFormat="1" applyFont="1" applyFill="1" applyBorder="1" applyAlignment="1" applyProtection="1">
      <alignment horizontal="center" vertical="top" wrapText="1"/>
      <protection locked="0"/>
    </xf>
    <xf numFmtId="3" fontId="3" fillId="0" borderId="3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165" fontId="4" fillId="0" borderId="4" xfId="0" applyNumberFormat="1" applyFont="1" applyFill="1" applyBorder="1" applyAlignment="1" applyProtection="1">
      <alignment horizontal="center" vertical="top" wrapText="1"/>
      <protection locked="0"/>
    </xf>
    <xf numFmtId="3" fontId="4" fillId="0" borderId="4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6;&#1082;&#1089;&#1072;&#1082;\&#1055;&#1056;&#1054;&#1043;&#1053;&#1054;&#1047;%20&#1089;&#1101;&#1088;%20&#1050;&#1082;\&#1053;&#1072;%20&#1087;&#1091;&#1073;&#1083;&#1080;&#1095;&#1085;&#1086;&#1077;%20&#1089;&#1083;&#1091;&#1096;&#1072;&#1085;&#1100;&#1077;%20&#1048;&#1058;&#1054;&#1043;&#1048;%20&#1089;&#1101;&#1088;%20&#1079;&#1072;%202017\&#1087;&#1088;&#1086;&#1075;&#1085;&#1086;&#1079;%20&#1057;&#1069;&#1056;\&#1086;&#1089;&#1085;%20&#1087;&#1072;&#1088;&#1072;&#1084;&#1077;&#1090;&#1088;&#1099;%20&#1082;%20&#1087;&#1088;&#1086;&#1075;&#1085;&#1086;&#1079;&#1091;%20&#1089;&#1101;&#1088;%20&#1050;&#1099;&#1079;%20&#1082;&#1086;&#1078;%202018-2020%20&#1075;&#1075;.%20&#1085;&#1086;&#1074;&#1099;&#1081;%2030.11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</sheetNames>
    <sheetDataSet>
      <sheetData sheetId="0" refreshError="1">
        <row r="76">
          <cell r="A76" t="str">
            <v xml:space="preserve">     из них работающих в промышленности</v>
          </cell>
          <cell r="B76" t="str">
            <v>ед.</v>
          </cell>
        </row>
        <row r="77">
          <cell r="B77" t="str">
            <v>ед.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view="pageBreakPreview" zoomScale="91" zoomScaleNormal="76" zoomScaleSheetLayoutView="91" workbookViewId="0">
      <pane ySplit="5" topLeftCell="A6" activePane="bottomLeft" state="frozen"/>
      <selection pane="bottomLeft" activeCell="G12" sqref="G12"/>
    </sheetView>
  </sheetViews>
  <sheetFormatPr defaultColWidth="9.140625" defaultRowHeight="15" x14ac:dyDescent="0.25"/>
  <cols>
    <col min="1" max="1" width="4.85546875" style="53" customWidth="1"/>
    <col min="2" max="2" width="31.5703125" style="16" customWidth="1"/>
    <col min="3" max="3" width="11.5703125" style="53" customWidth="1"/>
    <col min="4" max="6" width="14.5703125" style="20" customWidth="1"/>
    <col min="7" max="9" width="14.140625" style="29" customWidth="1"/>
    <col min="10" max="10" width="14.140625" style="53" customWidth="1"/>
    <col min="11" max="11" width="16.7109375" style="53" customWidth="1"/>
    <col min="12" max="12" width="14" style="53" customWidth="1"/>
    <col min="13" max="16384" width="9.140625" style="53"/>
  </cols>
  <sheetData>
    <row r="1" spans="1:12" x14ac:dyDescent="0.25">
      <c r="A1" s="65"/>
      <c r="B1" s="56"/>
      <c r="C1" s="56"/>
      <c r="D1" s="57"/>
      <c r="E1" s="58"/>
      <c r="F1" s="58"/>
      <c r="G1" s="58"/>
      <c r="H1" s="58"/>
      <c r="I1" s="58"/>
      <c r="J1" s="56" t="s">
        <v>58</v>
      </c>
    </row>
    <row r="2" spans="1:12" x14ac:dyDescent="0.25">
      <c r="A2" s="65"/>
      <c r="B2" s="58"/>
      <c r="C2" s="58"/>
      <c r="D2" s="59"/>
      <c r="E2" s="58"/>
      <c r="F2" s="58"/>
      <c r="G2" s="67" t="s">
        <v>62</v>
      </c>
      <c r="H2" s="68"/>
      <c r="I2" s="68"/>
      <c r="J2" s="68"/>
    </row>
    <row r="3" spans="1:12" x14ac:dyDescent="0.25">
      <c r="A3" s="65"/>
      <c r="B3" s="69" t="s">
        <v>138</v>
      </c>
      <c r="C3" s="68"/>
      <c r="D3" s="68"/>
      <c r="E3" s="68"/>
      <c r="F3" s="68"/>
      <c r="G3" s="68"/>
      <c r="H3" s="68"/>
      <c r="I3" s="68"/>
      <c r="J3" s="68"/>
    </row>
    <row r="4" spans="1:12" x14ac:dyDescent="0.25">
      <c r="A4" s="66"/>
      <c r="B4" s="17"/>
      <c r="C4" s="20"/>
      <c r="G4" s="20"/>
      <c r="H4" s="20"/>
      <c r="I4" s="20"/>
      <c r="J4" s="20"/>
    </row>
    <row r="5" spans="1:12" ht="39" customHeight="1" x14ac:dyDescent="0.25">
      <c r="A5" s="23"/>
      <c r="B5" s="70" t="s">
        <v>0</v>
      </c>
      <c r="C5" s="70" t="s">
        <v>52</v>
      </c>
      <c r="D5" s="70" t="s">
        <v>59</v>
      </c>
      <c r="E5" s="71" t="s">
        <v>139</v>
      </c>
      <c r="F5" s="55" t="s">
        <v>140</v>
      </c>
      <c r="G5" s="71" t="s">
        <v>57</v>
      </c>
      <c r="H5" s="71"/>
      <c r="I5" s="71"/>
      <c r="J5" s="71" t="s">
        <v>141</v>
      </c>
    </row>
    <row r="6" spans="1:12" ht="21" customHeight="1" thickBot="1" x14ac:dyDescent="0.3">
      <c r="A6" s="23"/>
      <c r="B6" s="70"/>
      <c r="C6" s="70"/>
      <c r="D6" s="70"/>
      <c r="E6" s="71"/>
      <c r="F6" s="55"/>
      <c r="G6" s="55">
        <v>2022</v>
      </c>
      <c r="H6" s="55">
        <v>2023</v>
      </c>
      <c r="I6" s="55">
        <v>2024</v>
      </c>
      <c r="J6" s="71"/>
    </row>
    <row r="7" spans="1:12" ht="15.75" thickBot="1" x14ac:dyDescent="0.3">
      <c r="A7" s="23">
        <v>1</v>
      </c>
      <c r="B7" s="55">
        <v>2</v>
      </c>
      <c r="C7" s="23">
        <v>3</v>
      </c>
      <c r="D7" s="23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21"/>
      <c r="L7" s="54"/>
    </row>
    <row r="8" spans="1:12" x14ac:dyDescent="0.25">
      <c r="A8" s="22">
        <v>1</v>
      </c>
      <c r="B8" s="37" t="s">
        <v>3</v>
      </c>
      <c r="C8" s="38"/>
      <c r="D8" s="39"/>
      <c r="E8" s="40"/>
      <c r="F8" s="46"/>
      <c r="G8" s="7"/>
      <c r="H8" s="6"/>
      <c r="I8" s="6"/>
      <c r="J8" s="2"/>
    </row>
    <row r="9" spans="1:12" ht="42.75" customHeight="1" x14ac:dyDescent="0.25">
      <c r="A9" s="23">
        <v>1</v>
      </c>
      <c r="B9" s="13" t="s">
        <v>135</v>
      </c>
      <c r="C9" s="55" t="s">
        <v>16</v>
      </c>
      <c r="D9" s="25">
        <v>16</v>
      </c>
      <c r="E9" s="32">
        <v>16</v>
      </c>
      <c r="F9" s="47">
        <v>16</v>
      </c>
      <c r="G9" s="7">
        <v>16</v>
      </c>
      <c r="H9" s="6">
        <v>16</v>
      </c>
      <c r="I9" s="6">
        <v>16</v>
      </c>
      <c r="J9" s="2">
        <f>F9/E9*100</f>
        <v>100</v>
      </c>
    </row>
    <row r="10" spans="1:12" ht="15.75" customHeight="1" x14ac:dyDescent="0.25">
      <c r="A10" s="23">
        <v>2</v>
      </c>
      <c r="B10" s="13" t="s">
        <v>134</v>
      </c>
      <c r="C10" s="55" t="s">
        <v>16</v>
      </c>
      <c r="D10" s="25">
        <v>2</v>
      </c>
      <c r="E10" s="32">
        <v>2</v>
      </c>
      <c r="F10" s="47">
        <v>2</v>
      </c>
      <c r="G10" s="7">
        <v>2</v>
      </c>
      <c r="H10" s="7">
        <v>2</v>
      </c>
      <c r="I10" s="7">
        <v>2</v>
      </c>
      <c r="J10" s="2">
        <f t="shared" ref="J10:J11" si="0">F10/E10*100</f>
        <v>100</v>
      </c>
    </row>
    <row r="11" spans="1:12" ht="15" customHeight="1" x14ac:dyDescent="0.25">
      <c r="A11" s="23">
        <v>3</v>
      </c>
      <c r="B11" s="13" t="s">
        <v>133</v>
      </c>
      <c r="C11" s="55" t="s">
        <v>16</v>
      </c>
      <c r="D11" s="25">
        <v>3</v>
      </c>
      <c r="E11" s="32">
        <v>3</v>
      </c>
      <c r="F11" s="47">
        <v>3</v>
      </c>
      <c r="G11" s="7">
        <v>3</v>
      </c>
      <c r="H11" s="7">
        <v>3</v>
      </c>
      <c r="I11" s="7">
        <v>3</v>
      </c>
      <c r="J11" s="2">
        <f t="shared" si="0"/>
        <v>100</v>
      </c>
    </row>
    <row r="12" spans="1:12" ht="57.6" customHeight="1" x14ac:dyDescent="0.25">
      <c r="A12" s="23">
        <v>4</v>
      </c>
      <c r="B12" s="13" t="s">
        <v>132</v>
      </c>
      <c r="C12" s="55" t="s">
        <v>4</v>
      </c>
      <c r="D12" s="43">
        <v>2001.4</v>
      </c>
      <c r="E12" s="41">
        <v>1131.8</v>
      </c>
      <c r="F12" s="48">
        <v>1437.6</v>
      </c>
      <c r="G12" s="44">
        <v>1871</v>
      </c>
      <c r="H12" s="44">
        <v>1891.6</v>
      </c>
      <c r="I12" s="44">
        <v>1945</v>
      </c>
      <c r="J12" s="2">
        <f>F12/E12*100</f>
        <v>127.01890793426401</v>
      </c>
    </row>
    <row r="13" spans="1:12" ht="15.75" customHeight="1" x14ac:dyDescent="0.25">
      <c r="A13" s="23">
        <v>5</v>
      </c>
      <c r="B13" s="13" t="s">
        <v>131</v>
      </c>
      <c r="C13" s="55" t="s">
        <v>2</v>
      </c>
      <c r="D13" s="25">
        <v>50</v>
      </c>
      <c r="E13" s="33">
        <f>E12/D12*100</f>
        <v>56.550414709703198</v>
      </c>
      <c r="F13" s="33">
        <f t="shared" ref="F13:I13" si="1">F12/E12*100</f>
        <v>127.01890793426401</v>
      </c>
      <c r="G13" s="33">
        <f t="shared" si="1"/>
        <v>130.14746800222593</v>
      </c>
      <c r="H13" s="33">
        <f t="shared" si="1"/>
        <v>101.10101549973277</v>
      </c>
      <c r="I13" s="33">
        <f t="shared" si="1"/>
        <v>102.82300697821951</v>
      </c>
      <c r="J13" s="2">
        <f t="shared" ref="J13:J76" si="2">F13/E13*100</f>
        <v>224.61180627287155</v>
      </c>
    </row>
    <row r="14" spans="1:12" ht="26.45" customHeight="1" x14ac:dyDescent="0.25">
      <c r="A14" s="23">
        <v>6</v>
      </c>
      <c r="B14" s="13" t="s">
        <v>130</v>
      </c>
      <c r="C14" s="55" t="s">
        <v>17</v>
      </c>
      <c r="D14" s="25">
        <v>44.01</v>
      </c>
      <c r="E14" s="33">
        <v>44</v>
      </c>
      <c r="F14" s="18">
        <v>44</v>
      </c>
      <c r="G14" s="7">
        <v>44.5</v>
      </c>
      <c r="H14" s="7">
        <v>44.5</v>
      </c>
      <c r="I14" s="7">
        <v>44.5</v>
      </c>
      <c r="J14" s="2">
        <f t="shared" si="2"/>
        <v>100</v>
      </c>
    </row>
    <row r="15" spans="1:12" ht="14.25" customHeight="1" x14ac:dyDescent="0.25">
      <c r="A15" s="23">
        <v>7</v>
      </c>
      <c r="B15" s="13" t="s">
        <v>129</v>
      </c>
      <c r="C15" s="55" t="s">
        <v>7</v>
      </c>
      <c r="D15" s="25">
        <v>675</v>
      </c>
      <c r="E15" s="33">
        <v>414</v>
      </c>
      <c r="F15" s="18">
        <v>416</v>
      </c>
      <c r="G15" s="7">
        <v>435</v>
      </c>
      <c r="H15" s="7">
        <v>445</v>
      </c>
      <c r="I15" s="7">
        <v>452</v>
      </c>
      <c r="J15" s="2">
        <f t="shared" si="2"/>
        <v>100.48309178743962</v>
      </c>
    </row>
    <row r="16" spans="1:12" ht="15" customHeight="1" x14ac:dyDescent="0.25">
      <c r="A16" s="23">
        <v>8</v>
      </c>
      <c r="B16" s="13" t="s">
        <v>128</v>
      </c>
      <c r="C16" s="55" t="s">
        <v>7</v>
      </c>
      <c r="D16" s="25">
        <v>3.01</v>
      </c>
      <c r="E16" s="33">
        <f>D16*0.001+D16</f>
        <v>3.01301</v>
      </c>
      <c r="F16" s="18">
        <v>3</v>
      </c>
      <c r="G16" s="7">
        <v>3.3</v>
      </c>
      <c r="H16" s="7">
        <v>3.3</v>
      </c>
      <c r="I16" s="7">
        <v>3.8</v>
      </c>
      <c r="J16" s="2">
        <f t="shared" si="2"/>
        <v>99.56820588049824</v>
      </c>
    </row>
    <row r="17" spans="1:12" ht="15.75" customHeight="1" x14ac:dyDescent="0.25">
      <c r="A17" s="23">
        <v>9</v>
      </c>
      <c r="B17" s="13" t="s">
        <v>127</v>
      </c>
      <c r="C17" s="55" t="s">
        <v>8</v>
      </c>
      <c r="D17" s="25">
        <v>3</v>
      </c>
      <c r="E17" s="33">
        <f>D17*0.001+D17</f>
        <v>3.0030000000000001</v>
      </c>
      <c r="F17" s="18">
        <v>3</v>
      </c>
      <c r="G17" s="7">
        <v>3.3</v>
      </c>
      <c r="H17" s="7">
        <v>3.3</v>
      </c>
      <c r="I17" s="7">
        <v>3.8</v>
      </c>
      <c r="J17" s="2">
        <f t="shared" si="2"/>
        <v>99.900099900099889</v>
      </c>
    </row>
    <row r="18" spans="1:12" ht="15" customHeight="1" x14ac:dyDescent="0.25">
      <c r="A18" s="23">
        <v>10</v>
      </c>
      <c r="B18" s="13" t="s">
        <v>124</v>
      </c>
      <c r="C18" s="55" t="s">
        <v>8</v>
      </c>
      <c r="D18" s="25">
        <v>97.1</v>
      </c>
      <c r="E18" s="33">
        <f>D18*0.001+D18</f>
        <v>97.197099999999992</v>
      </c>
      <c r="F18" s="18">
        <v>99</v>
      </c>
      <c r="G18" s="7">
        <v>104</v>
      </c>
      <c r="H18" s="7">
        <f t="shared" ref="H18:H24" si="3">G18*0.04+G18</f>
        <v>108.16</v>
      </c>
      <c r="I18" s="7">
        <v>110.2</v>
      </c>
      <c r="J18" s="2">
        <f t="shared" si="2"/>
        <v>101.85489073233667</v>
      </c>
    </row>
    <row r="19" spans="1:12" ht="15" customHeight="1" x14ac:dyDescent="0.25">
      <c r="A19" s="23">
        <v>11</v>
      </c>
      <c r="B19" s="13" t="s">
        <v>126</v>
      </c>
      <c r="C19" s="55" t="s">
        <v>8</v>
      </c>
      <c r="D19" s="25">
        <v>65</v>
      </c>
      <c r="E19" s="33">
        <f>D19*0.001+D19</f>
        <v>65.064999999999998</v>
      </c>
      <c r="F19" s="60">
        <v>32</v>
      </c>
      <c r="G19" s="7">
        <v>65</v>
      </c>
      <c r="H19" s="7">
        <f t="shared" si="3"/>
        <v>67.599999999999994</v>
      </c>
      <c r="I19" s="7">
        <v>74</v>
      </c>
      <c r="J19" s="2">
        <f t="shared" si="2"/>
        <v>49.181587643126107</v>
      </c>
    </row>
    <row r="20" spans="1:12" ht="15" customHeight="1" x14ac:dyDescent="0.25">
      <c r="A20" s="23">
        <v>12</v>
      </c>
      <c r="B20" s="13" t="s">
        <v>123</v>
      </c>
      <c r="C20" s="55" t="s">
        <v>8</v>
      </c>
      <c r="D20" s="25">
        <v>217.1</v>
      </c>
      <c r="E20" s="33">
        <v>216.7</v>
      </c>
      <c r="F20" s="18">
        <v>218</v>
      </c>
      <c r="G20" s="7">
        <v>218</v>
      </c>
      <c r="H20" s="7">
        <v>220</v>
      </c>
      <c r="I20" s="7">
        <v>220</v>
      </c>
      <c r="J20" s="2">
        <f t="shared" si="2"/>
        <v>100.59990770650668</v>
      </c>
    </row>
    <row r="21" spans="1:12" ht="15" customHeight="1" x14ac:dyDescent="0.25">
      <c r="A21" s="23">
        <v>13</v>
      </c>
      <c r="B21" s="13" t="s">
        <v>125</v>
      </c>
      <c r="C21" s="55" t="s">
        <v>46</v>
      </c>
      <c r="D21" s="25">
        <v>5.99</v>
      </c>
      <c r="E21" s="33">
        <v>4.5</v>
      </c>
      <c r="F21" s="18">
        <v>5</v>
      </c>
      <c r="G21" s="7">
        <v>6</v>
      </c>
      <c r="H21" s="7">
        <f t="shared" si="3"/>
        <v>6.24</v>
      </c>
      <c r="I21" s="7">
        <v>6.2</v>
      </c>
      <c r="J21" s="2">
        <f t="shared" si="2"/>
        <v>111.11111111111111</v>
      </c>
    </row>
    <row r="22" spans="1:12" ht="16.5" customHeight="1" x14ac:dyDescent="0.25">
      <c r="A22" s="23">
        <v>14</v>
      </c>
      <c r="B22" s="13" t="s">
        <v>122</v>
      </c>
      <c r="C22" s="55" t="s">
        <v>9</v>
      </c>
      <c r="D22" s="25">
        <v>4.91</v>
      </c>
      <c r="E22" s="33">
        <v>2.1</v>
      </c>
      <c r="F22" s="18">
        <v>2.5</v>
      </c>
      <c r="G22" s="7">
        <v>3</v>
      </c>
      <c r="H22" s="7">
        <v>3.1</v>
      </c>
      <c r="I22" s="7">
        <v>3.4</v>
      </c>
      <c r="J22" s="2">
        <f t="shared" si="2"/>
        <v>119.04761904761905</v>
      </c>
    </row>
    <row r="23" spans="1:12" ht="15" customHeight="1" x14ac:dyDescent="0.25">
      <c r="A23" s="23">
        <v>15</v>
      </c>
      <c r="B23" s="13" t="s">
        <v>121</v>
      </c>
      <c r="C23" s="55" t="s">
        <v>49</v>
      </c>
      <c r="D23" s="25">
        <v>132.1</v>
      </c>
      <c r="E23" s="33">
        <v>135</v>
      </c>
      <c r="F23" s="18">
        <v>142</v>
      </c>
      <c r="G23" s="7">
        <v>139.4</v>
      </c>
      <c r="H23" s="7">
        <f t="shared" si="3"/>
        <v>144.976</v>
      </c>
      <c r="I23" s="7">
        <v>155</v>
      </c>
      <c r="J23" s="2">
        <f t="shared" si="2"/>
        <v>105.18518518518518</v>
      </c>
    </row>
    <row r="24" spans="1:12" ht="14.25" customHeight="1" x14ac:dyDescent="0.25">
      <c r="A24" s="23">
        <v>16</v>
      </c>
      <c r="B24" s="13" t="s">
        <v>120</v>
      </c>
      <c r="C24" s="55" t="s">
        <v>32</v>
      </c>
      <c r="D24" s="25">
        <v>1300.2</v>
      </c>
      <c r="E24" s="33">
        <v>832.2</v>
      </c>
      <c r="F24" s="60">
        <v>600</v>
      </c>
      <c r="G24" s="7">
        <v>1452.71</v>
      </c>
      <c r="H24" s="7">
        <f t="shared" si="3"/>
        <v>1510.8184000000001</v>
      </c>
      <c r="I24" s="7">
        <v>1550.8</v>
      </c>
      <c r="J24" s="2">
        <f t="shared" si="2"/>
        <v>72.098053352559475</v>
      </c>
    </row>
    <row r="25" spans="1:12" ht="14.25" customHeight="1" x14ac:dyDescent="0.25">
      <c r="A25" s="23">
        <v>2</v>
      </c>
      <c r="B25" s="12" t="s">
        <v>5</v>
      </c>
      <c r="C25" s="55"/>
      <c r="D25" s="25"/>
      <c r="E25" s="31"/>
      <c r="F25" s="46"/>
      <c r="G25" s="7"/>
      <c r="H25" s="7"/>
      <c r="I25" s="7"/>
      <c r="J25" s="2"/>
    </row>
    <row r="26" spans="1:12" ht="30" x14ac:dyDescent="0.25">
      <c r="A26" s="23">
        <v>17</v>
      </c>
      <c r="B26" s="13" t="s">
        <v>119</v>
      </c>
      <c r="C26" s="55" t="s">
        <v>16</v>
      </c>
      <c r="D26" s="25">
        <v>116</v>
      </c>
      <c r="E26" s="32">
        <v>116</v>
      </c>
      <c r="F26" s="32">
        <v>116</v>
      </c>
      <c r="G26" s="24">
        <v>116</v>
      </c>
      <c r="H26" s="24">
        <v>116</v>
      </c>
      <c r="I26" s="9">
        <v>116</v>
      </c>
      <c r="J26" s="2">
        <f t="shared" si="2"/>
        <v>100</v>
      </c>
    </row>
    <row r="27" spans="1:12" ht="16.149999999999999" customHeight="1" x14ac:dyDescent="0.25">
      <c r="A27" s="23">
        <v>18</v>
      </c>
      <c r="B27" s="13" t="s">
        <v>118</v>
      </c>
      <c r="C27" s="55" t="s">
        <v>16</v>
      </c>
      <c r="D27" s="1">
        <v>7578</v>
      </c>
      <c r="E27" s="33">
        <v>7580</v>
      </c>
      <c r="F27" s="33">
        <v>7586</v>
      </c>
      <c r="G27" s="8">
        <v>7586</v>
      </c>
      <c r="H27" s="8">
        <v>7586</v>
      </c>
      <c r="I27" s="6">
        <v>7596</v>
      </c>
      <c r="J27" s="2">
        <f t="shared" si="2"/>
        <v>100.07915567282322</v>
      </c>
      <c r="K27" s="54"/>
    </row>
    <row r="28" spans="1:12" ht="43.15" customHeight="1" x14ac:dyDescent="0.25">
      <c r="A28" s="23">
        <v>19</v>
      </c>
      <c r="B28" s="13" t="s">
        <v>117</v>
      </c>
      <c r="C28" s="55" t="s">
        <v>4</v>
      </c>
      <c r="D28" s="25">
        <v>715.8</v>
      </c>
      <c r="E28" s="33">
        <v>654.70000000000005</v>
      </c>
      <c r="F28" s="18">
        <v>657.6</v>
      </c>
      <c r="G28" s="7">
        <v>672.2</v>
      </c>
      <c r="H28" s="7">
        <v>679.6</v>
      </c>
      <c r="I28" s="7">
        <v>682.6</v>
      </c>
      <c r="J28" s="2">
        <f t="shared" si="2"/>
        <v>100.44295096990987</v>
      </c>
      <c r="K28" s="14"/>
    </row>
    <row r="29" spans="1:12" ht="16.149999999999999" customHeight="1" x14ac:dyDescent="0.25">
      <c r="A29" s="23">
        <v>20</v>
      </c>
      <c r="B29" s="13" t="s">
        <v>90</v>
      </c>
      <c r="C29" s="55" t="s">
        <v>6</v>
      </c>
      <c r="D29" s="25">
        <v>102.3</v>
      </c>
      <c r="E29" s="33">
        <v>100.1</v>
      </c>
      <c r="F29" s="18">
        <f>F28/E28*100</f>
        <v>100.44295096990987</v>
      </c>
      <c r="G29" s="7">
        <v>109.6</v>
      </c>
      <c r="H29" s="7">
        <f>H28*100/G28</f>
        <v>101.10086283844093</v>
      </c>
      <c r="I29" s="7">
        <v>101.1</v>
      </c>
      <c r="J29" s="2">
        <f t="shared" si="2"/>
        <v>100.34260836154833</v>
      </c>
      <c r="K29" s="15"/>
    </row>
    <row r="30" spans="1:12" s="20" customFormat="1" ht="27" customHeight="1" x14ac:dyDescent="0.25">
      <c r="A30" s="55"/>
      <c r="B30" s="13" t="s">
        <v>36</v>
      </c>
      <c r="C30" s="55" t="s">
        <v>33</v>
      </c>
      <c r="D30" s="25">
        <f>D31+D33+D34+D35+D36+D37+D38+D39</f>
        <v>164131</v>
      </c>
      <c r="E30" s="33">
        <f>E31+E33+E34+E35+E36+E37+E38+E39</f>
        <v>158682</v>
      </c>
      <c r="F30" s="18">
        <f>F31+F32+F33+F34+F35+F36+F37+F38+F39</f>
        <v>167354</v>
      </c>
      <c r="G30" s="5">
        <f>SUM(G33:G39)+G31</f>
        <v>203955</v>
      </c>
      <c r="H30" s="5">
        <f>H31+H33+H34+H35+H36+H37+H38+H39</f>
        <v>204312</v>
      </c>
      <c r="I30" s="5">
        <f>I31+I33+I34+I35+I36+I37+I38+I39</f>
        <v>204637</v>
      </c>
      <c r="J30" s="2">
        <f t="shared" si="2"/>
        <v>105.46501808648745</v>
      </c>
      <c r="K30" s="19"/>
    </row>
    <row r="31" spans="1:12" ht="15" customHeight="1" x14ac:dyDescent="0.25">
      <c r="A31" s="23">
        <v>21</v>
      </c>
      <c r="B31" s="13" t="s">
        <v>116</v>
      </c>
      <c r="C31" s="55" t="s">
        <v>33</v>
      </c>
      <c r="D31" s="25">
        <v>18265</v>
      </c>
      <c r="E31" s="35">
        <v>19361</v>
      </c>
      <c r="F31" s="49">
        <v>19787</v>
      </c>
      <c r="G31" s="7">
        <v>22650</v>
      </c>
      <c r="H31" s="9">
        <v>22800</v>
      </c>
      <c r="I31" s="9">
        <v>22800</v>
      </c>
      <c r="J31" s="2">
        <f t="shared" si="2"/>
        <v>102.20029957130315</v>
      </c>
      <c r="K31" s="26">
        <f>SUM(E31:E39)</f>
        <v>165434</v>
      </c>
      <c r="L31" s="53" t="s">
        <v>136</v>
      </c>
    </row>
    <row r="32" spans="1:12" ht="15" customHeight="1" x14ac:dyDescent="0.25">
      <c r="A32" s="23">
        <v>22</v>
      </c>
      <c r="B32" s="13" t="s">
        <v>115</v>
      </c>
      <c r="C32" s="55" t="s">
        <v>33</v>
      </c>
      <c r="D32" s="25">
        <v>7287</v>
      </c>
      <c r="E32" s="35">
        <v>6752</v>
      </c>
      <c r="F32" s="49">
        <v>6907</v>
      </c>
      <c r="G32" s="7">
        <v>7385</v>
      </c>
      <c r="H32" s="9">
        <v>7395</v>
      </c>
      <c r="I32" s="9">
        <v>7400</v>
      </c>
      <c r="J32" s="2">
        <f t="shared" si="2"/>
        <v>102.29561611374407</v>
      </c>
    </row>
    <row r="33" spans="1:12" ht="15" customHeight="1" x14ac:dyDescent="0.25">
      <c r="A33" s="23">
        <v>23</v>
      </c>
      <c r="B33" s="13" t="s">
        <v>114</v>
      </c>
      <c r="C33" s="55" t="s">
        <v>33</v>
      </c>
      <c r="D33" s="25">
        <v>127336</v>
      </c>
      <c r="E33" s="35">
        <v>120408</v>
      </c>
      <c r="F33" s="49">
        <v>122418</v>
      </c>
      <c r="G33" s="7">
        <v>157900</v>
      </c>
      <c r="H33" s="9">
        <v>158000</v>
      </c>
      <c r="I33" s="9">
        <v>158200</v>
      </c>
      <c r="J33" s="2">
        <f t="shared" si="2"/>
        <v>101.66932429738888</v>
      </c>
      <c r="K33" s="26" t="e">
        <f>SUM(#REF!)</f>
        <v>#REF!</v>
      </c>
      <c r="L33" s="53" t="s">
        <v>137</v>
      </c>
    </row>
    <row r="34" spans="1:12" ht="15" customHeight="1" x14ac:dyDescent="0.25">
      <c r="A34" s="23">
        <v>24</v>
      </c>
      <c r="B34" s="13" t="s">
        <v>113</v>
      </c>
      <c r="C34" s="55" t="s">
        <v>33</v>
      </c>
      <c r="D34" s="25">
        <v>13017</v>
      </c>
      <c r="E34" s="35">
        <v>13407</v>
      </c>
      <c r="F34" s="49">
        <v>13742</v>
      </c>
      <c r="G34" s="7">
        <v>16100</v>
      </c>
      <c r="H34" s="9">
        <v>16200</v>
      </c>
      <c r="I34" s="9">
        <v>16220</v>
      </c>
      <c r="J34" s="2">
        <f t="shared" si="2"/>
        <v>102.49869471171775</v>
      </c>
    </row>
    <row r="35" spans="1:12" ht="15" customHeight="1" x14ac:dyDescent="0.25">
      <c r="A35" s="23">
        <v>25</v>
      </c>
      <c r="B35" s="13" t="s">
        <v>112</v>
      </c>
      <c r="C35" s="55" t="s">
        <v>33</v>
      </c>
      <c r="D35" s="25">
        <v>2600</v>
      </c>
      <c r="E35" s="35">
        <v>2647</v>
      </c>
      <c r="F35" s="49">
        <v>1987</v>
      </c>
      <c r="G35" s="7">
        <v>3120</v>
      </c>
      <c r="H35" s="9">
        <v>3122</v>
      </c>
      <c r="I35" s="9">
        <v>3222</v>
      </c>
      <c r="J35" s="2">
        <f t="shared" si="2"/>
        <v>75.066112580279565</v>
      </c>
      <c r="K35" s="27" t="e">
        <f>SUM(#REF!)</f>
        <v>#REF!</v>
      </c>
      <c r="L35" s="53">
        <v>2021</v>
      </c>
    </row>
    <row r="36" spans="1:12" ht="15" customHeight="1" x14ac:dyDescent="0.25">
      <c r="A36" s="23">
        <v>26</v>
      </c>
      <c r="B36" s="13" t="s">
        <v>111</v>
      </c>
      <c r="C36" s="55" t="s">
        <v>33</v>
      </c>
      <c r="D36" s="25">
        <v>2290</v>
      </c>
      <c r="E36" s="35">
        <v>2313</v>
      </c>
      <c r="F36" s="49">
        <v>1966</v>
      </c>
      <c r="G36" s="7">
        <v>3365</v>
      </c>
      <c r="H36" s="9">
        <v>3370</v>
      </c>
      <c r="I36" s="9">
        <v>3370</v>
      </c>
      <c r="J36" s="2">
        <f t="shared" si="2"/>
        <v>84.997838305231298</v>
      </c>
      <c r="K36" s="27">
        <f>SUM(G31:G39)</f>
        <v>211340</v>
      </c>
      <c r="L36" s="53">
        <v>2022</v>
      </c>
    </row>
    <row r="37" spans="1:12" ht="15" customHeight="1" x14ac:dyDescent="0.25">
      <c r="A37" s="23">
        <v>27</v>
      </c>
      <c r="B37" s="13" t="s">
        <v>110</v>
      </c>
      <c r="C37" s="55" t="s">
        <v>33</v>
      </c>
      <c r="D37" s="25">
        <v>88</v>
      </c>
      <c r="E37" s="35">
        <v>96</v>
      </c>
      <c r="F37" s="49">
        <v>97</v>
      </c>
      <c r="G37" s="7">
        <v>103</v>
      </c>
      <c r="H37" s="9">
        <v>103</v>
      </c>
      <c r="I37" s="9">
        <v>104</v>
      </c>
      <c r="J37" s="2">
        <f t="shared" si="2"/>
        <v>101.04166666666667</v>
      </c>
      <c r="K37" s="26">
        <f>SUM(H31:H39)</f>
        <v>211707</v>
      </c>
      <c r="L37" s="53">
        <v>2023</v>
      </c>
    </row>
    <row r="38" spans="1:12" ht="15" customHeight="1" x14ac:dyDescent="0.25">
      <c r="A38" s="23">
        <v>28</v>
      </c>
      <c r="B38" s="13" t="s">
        <v>109</v>
      </c>
      <c r="C38" s="55" t="s">
        <v>33</v>
      </c>
      <c r="D38" s="25">
        <v>341</v>
      </c>
      <c r="E38" s="35">
        <v>352</v>
      </c>
      <c r="F38" s="49">
        <v>352</v>
      </c>
      <c r="G38" s="7">
        <v>456</v>
      </c>
      <c r="H38" s="9">
        <v>456</v>
      </c>
      <c r="I38" s="9">
        <v>458</v>
      </c>
      <c r="J38" s="2">
        <f t="shared" si="2"/>
        <v>100</v>
      </c>
    </row>
    <row r="39" spans="1:12" ht="15" customHeight="1" x14ac:dyDescent="0.25">
      <c r="A39" s="23">
        <v>29</v>
      </c>
      <c r="B39" s="13" t="s">
        <v>108</v>
      </c>
      <c r="C39" s="55" t="s">
        <v>33</v>
      </c>
      <c r="D39" s="25">
        <v>194</v>
      </c>
      <c r="E39" s="35">
        <v>98</v>
      </c>
      <c r="F39" s="49">
        <v>98</v>
      </c>
      <c r="G39" s="7">
        <v>261</v>
      </c>
      <c r="H39" s="9">
        <v>261</v>
      </c>
      <c r="I39" s="9">
        <v>263</v>
      </c>
      <c r="J39" s="2">
        <f t="shared" si="2"/>
        <v>100</v>
      </c>
    </row>
    <row r="40" spans="1:12" ht="15" customHeight="1" x14ac:dyDescent="0.25">
      <c r="A40" s="23"/>
      <c r="B40" s="13" t="s">
        <v>37</v>
      </c>
      <c r="C40" s="55"/>
      <c r="D40" s="25"/>
      <c r="E40" s="33"/>
      <c r="F40" s="18"/>
      <c r="G40" s="7"/>
      <c r="H40" s="7"/>
      <c r="I40" s="7"/>
      <c r="J40" s="2"/>
    </row>
    <row r="41" spans="1:12" ht="14.25" customHeight="1" x14ac:dyDescent="0.25">
      <c r="A41" s="23">
        <v>30</v>
      </c>
      <c r="B41" s="13" t="s">
        <v>107</v>
      </c>
      <c r="C41" s="55" t="s">
        <v>8</v>
      </c>
      <c r="D41" s="25">
        <v>7330</v>
      </c>
      <c r="E41" s="33">
        <v>6665</v>
      </c>
      <c r="F41" s="18">
        <v>6870</v>
      </c>
      <c r="G41" s="7">
        <v>7122</v>
      </c>
      <c r="H41" s="7">
        <f t="shared" ref="H41:I47" si="4">G41*0.04+G41</f>
        <v>7406.88</v>
      </c>
      <c r="I41" s="7">
        <f t="shared" si="4"/>
        <v>7703.1552000000001</v>
      </c>
      <c r="J41" s="2">
        <f t="shared" si="2"/>
        <v>103.07576894223556</v>
      </c>
    </row>
    <row r="42" spans="1:12" ht="15" customHeight="1" x14ac:dyDescent="0.25">
      <c r="A42" s="23">
        <v>31</v>
      </c>
      <c r="B42" s="13" t="s">
        <v>106</v>
      </c>
      <c r="C42" s="55" t="s">
        <v>8</v>
      </c>
      <c r="D42" s="25">
        <v>129</v>
      </c>
      <c r="E42" s="33">
        <v>126</v>
      </c>
      <c r="F42" s="18">
        <v>132</v>
      </c>
      <c r="G42" s="7">
        <v>127.5</v>
      </c>
      <c r="H42" s="7">
        <f t="shared" si="4"/>
        <v>132.6</v>
      </c>
      <c r="I42" s="7">
        <f t="shared" si="4"/>
        <v>137.904</v>
      </c>
      <c r="J42" s="2">
        <f t="shared" si="2"/>
        <v>104.76190476190477</v>
      </c>
    </row>
    <row r="43" spans="1:12" ht="15.6" customHeight="1" x14ac:dyDescent="0.25">
      <c r="A43" s="23">
        <v>32</v>
      </c>
      <c r="B43" s="13" t="s">
        <v>105</v>
      </c>
      <c r="C43" s="55" t="s">
        <v>8</v>
      </c>
      <c r="D43" s="25">
        <v>6602</v>
      </c>
      <c r="E43" s="33">
        <v>2993</v>
      </c>
      <c r="F43" s="18">
        <v>3059</v>
      </c>
      <c r="G43" s="7">
        <v>6931</v>
      </c>
      <c r="H43" s="7">
        <f t="shared" si="4"/>
        <v>7208.24</v>
      </c>
      <c r="I43" s="7">
        <f t="shared" si="4"/>
        <v>7496.5695999999998</v>
      </c>
      <c r="J43" s="2">
        <f t="shared" si="2"/>
        <v>102.20514533912461</v>
      </c>
    </row>
    <row r="44" spans="1:12" ht="15" customHeight="1" x14ac:dyDescent="0.25">
      <c r="A44" s="23"/>
      <c r="B44" s="13" t="s">
        <v>38</v>
      </c>
      <c r="C44" s="55"/>
      <c r="D44" s="25"/>
      <c r="E44" s="33"/>
      <c r="F44" s="18"/>
      <c r="G44" s="7"/>
      <c r="H44" s="7"/>
      <c r="I44" s="7"/>
      <c r="J44" s="2"/>
    </row>
    <row r="45" spans="1:12" ht="15.75" customHeight="1" x14ac:dyDescent="0.25">
      <c r="A45" s="23">
        <v>33</v>
      </c>
      <c r="B45" s="13" t="s">
        <v>104</v>
      </c>
      <c r="C45" s="55" t="s">
        <v>8</v>
      </c>
      <c r="D45" s="25">
        <v>5810</v>
      </c>
      <c r="E45" s="33">
        <v>5820</v>
      </c>
      <c r="F45" s="60">
        <v>4008</v>
      </c>
      <c r="G45" s="7">
        <v>6110</v>
      </c>
      <c r="H45" s="7">
        <f t="shared" si="4"/>
        <v>6354.4</v>
      </c>
      <c r="I45" s="7">
        <f t="shared" si="4"/>
        <v>6608.576</v>
      </c>
      <c r="J45" s="2">
        <f t="shared" si="2"/>
        <v>68.865979381443296</v>
      </c>
    </row>
    <row r="46" spans="1:12" ht="13.5" customHeight="1" x14ac:dyDescent="0.25">
      <c r="A46" s="23">
        <v>34</v>
      </c>
      <c r="B46" s="13" t="s">
        <v>103</v>
      </c>
      <c r="C46" s="55" t="s">
        <v>8</v>
      </c>
      <c r="D46" s="25">
        <v>1990</v>
      </c>
      <c r="E46" s="33">
        <v>1998</v>
      </c>
      <c r="F46" s="60">
        <v>1683</v>
      </c>
      <c r="G46" s="7">
        <v>2097</v>
      </c>
      <c r="H46" s="7">
        <f t="shared" si="4"/>
        <v>2180.88</v>
      </c>
      <c r="I46" s="7">
        <f t="shared" si="4"/>
        <v>2268.1152000000002</v>
      </c>
      <c r="J46" s="2">
        <f t="shared" si="2"/>
        <v>84.234234234234222</v>
      </c>
    </row>
    <row r="47" spans="1:12" ht="14.25" customHeight="1" x14ac:dyDescent="0.25">
      <c r="A47" s="23">
        <v>35</v>
      </c>
      <c r="B47" s="13" t="s">
        <v>102</v>
      </c>
      <c r="C47" s="55" t="s">
        <v>8</v>
      </c>
      <c r="D47" s="25">
        <v>28808</v>
      </c>
      <c r="E47" s="33">
        <v>24050</v>
      </c>
      <c r="F47" s="18">
        <v>25582</v>
      </c>
      <c r="G47" s="7">
        <v>28960</v>
      </c>
      <c r="H47" s="7">
        <f t="shared" si="4"/>
        <v>30118.400000000001</v>
      </c>
      <c r="I47" s="7">
        <f t="shared" si="4"/>
        <v>31323.136000000002</v>
      </c>
      <c r="J47" s="2">
        <f t="shared" si="2"/>
        <v>106.37006237006237</v>
      </c>
    </row>
    <row r="48" spans="1:12" ht="15" customHeight="1" x14ac:dyDescent="0.25">
      <c r="A48" s="23">
        <v>3</v>
      </c>
      <c r="B48" s="12" t="s">
        <v>10</v>
      </c>
      <c r="C48" s="55"/>
      <c r="D48" s="25"/>
      <c r="E48" s="33"/>
      <c r="F48" s="18"/>
      <c r="G48" s="7"/>
      <c r="H48" s="7"/>
      <c r="I48" s="7"/>
      <c r="J48" s="2"/>
    </row>
    <row r="49" spans="1:10" ht="27.6" customHeight="1" x14ac:dyDescent="0.25">
      <c r="A49" s="23">
        <v>36</v>
      </c>
      <c r="B49" s="13" t="s">
        <v>101</v>
      </c>
      <c r="C49" s="55" t="s">
        <v>42</v>
      </c>
      <c r="D49" s="25">
        <v>7153</v>
      </c>
      <c r="E49" s="33">
        <v>7153</v>
      </c>
      <c r="F49" s="18"/>
      <c r="G49" s="7">
        <v>7461</v>
      </c>
      <c r="H49" s="7">
        <f>G49*0.02+G49</f>
        <v>7610.22</v>
      </c>
      <c r="I49" s="7">
        <v>7620</v>
      </c>
      <c r="J49" s="2">
        <f t="shared" si="2"/>
        <v>0</v>
      </c>
    </row>
    <row r="50" spans="1:10" ht="30" x14ac:dyDescent="0.25">
      <c r="A50" s="23">
        <v>37</v>
      </c>
      <c r="B50" s="13" t="s">
        <v>100</v>
      </c>
      <c r="C50" s="55" t="s">
        <v>48</v>
      </c>
      <c r="D50" s="25">
        <v>5049</v>
      </c>
      <c r="E50" s="33">
        <v>1445</v>
      </c>
      <c r="F50" s="18">
        <v>3134</v>
      </c>
      <c r="G50" s="7">
        <v>3200</v>
      </c>
      <c r="H50" s="7">
        <f>G50*0.02+G50</f>
        <v>3264</v>
      </c>
      <c r="I50" s="7">
        <f>H50*0.02+H50</f>
        <v>3329.28</v>
      </c>
      <c r="J50" s="2">
        <f t="shared" si="2"/>
        <v>216.88581314878891</v>
      </c>
    </row>
    <row r="51" spans="1:10" ht="16.899999999999999" customHeight="1" x14ac:dyDescent="0.25">
      <c r="A51" s="23">
        <v>38</v>
      </c>
      <c r="B51" s="13" t="s">
        <v>99</v>
      </c>
      <c r="C51" s="55" t="s">
        <v>45</v>
      </c>
      <c r="D51" s="25">
        <v>10</v>
      </c>
      <c r="E51" s="42">
        <f>D51*0.001+D51</f>
        <v>10.01</v>
      </c>
      <c r="F51" s="50">
        <v>10</v>
      </c>
      <c r="G51" s="7">
        <v>10</v>
      </c>
      <c r="H51" s="7">
        <v>10</v>
      </c>
      <c r="I51" s="7">
        <v>10</v>
      </c>
      <c r="J51" s="2">
        <f t="shared" si="2"/>
        <v>99.900099900099903</v>
      </c>
    </row>
    <row r="52" spans="1:10" ht="14.25" customHeight="1" x14ac:dyDescent="0.25">
      <c r="A52" s="23">
        <v>4</v>
      </c>
      <c r="B52" s="12" t="s">
        <v>35</v>
      </c>
      <c r="C52" s="55"/>
      <c r="D52" s="25"/>
      <c r="E52" s="33"/>
      <c r="F52" s="18"/>
      <c r="G52" s="5"/>
      <c r="H52" s="5"/>
      <c r="I52" s="5"/>
      <c r="J52" s="2"/>
    </row>
    <row r="53" spans="1:10" ht="30.75" customHeight="1" x14ac:dyDescent="0.25">
      <c r="A53" s="23">
        <v>39</v>
      </c>
      <c r="B53" s="13" t="s">
        <v>98</v>
      </c>
      <c r="C53" s="55" t="s">
        <v>47</v>
      </c>
      <c r="D53" s="25">
        <v>288.3</v>
      </c>
      <c r="E53" s="33">
        <f>D53*0.001+D53</f>
        <v>288.5883</v>
      </c>
      <c r="F53" s="18">
        <v>288.60000000000002</v>
      </c>
      <c r="G53" s="5">
        <v>288.60000000000002</v>
      </c>
      <c r="H53" s="5">
        <v>288.60000000000002</v>
      </c>
      <c r="I53" s="5">
        <v>288.60000000000002</v>
      </c>
      <c r="J53" s="2">
        <f t="shared" si="2"/>
        <v>100.00405421841427</v>
      </c>
    </row>
    <row r="54" spans="1:10" ht="14.25" customHeight="1" x14ac:dyDescent="0.25">
      <c r="A54" s="23">
        <v>40</v>
      </c>
      <c r="B54" s="13" t="s">
        <v>41</v>
      </c>
      <c r="C54" s="55" t="s">
        <v>47</v>
      </c>
      <c r="D54" s="25">
        <v>93.8</v>
      </c>
      <c r="E54" s="33">
        <f>D54*0.001+D54</f>
        <v>93.893799999999999</v>
      </c>
      <c r="F54" s="18">
        <v>94.71</v>
      </c>
      <c r="G54" s="5">
        <v>95.8</v>
      </c>
      <c r="H54" s="5">
        <v>95.8</v>
      </c>
      <c r="I54" s="5">
        <v>95.8</v>
      </c>
      <c r="J54" s="2">
        <f t="shared" si="2"/>
        <v>100.86927997375759</v>
      </c>
    </row>
    <row r="55" spans="1:10" ht="28.9" customHeight="1" x14ac:dyDescent="0.25">
      <c r="A55" s="23">
        <v>41</v>
      </c>
      <c r="B55" s="13" t="s">
        <v>51</v>
      </c>
      <c r="C55" s="55" t="s">
        <v>47</v>
      </c>
      <c r="D55" s="25">
        <v>30.1</v>
      </c>
      <c r="E55" s="33">
        <f>D55*0.001+D55</f>
        <v>30.130100000000002</v>
      </c>
      <c r="F55" s="18">
        <v>30.1</v>
      </c>
      <c r="G55" s="5">
        <v>30.1</v>
      </c>
      <c r="H55" s="5">
        <v>30.1</v>
      </c>
      <c r="I55" s="5">
        <v>30.1</v>
      </c>
      <c r="J55" s="2">
        <f t="shared" si="2"/>
        <v>99.900099900099889</v>
      </c>
    </row>
    <row r="56" spans="1:10" ht="29.45" customHeight="1" x14ac:dyDescent="0.25">
      <c r="A56" s="23">
        <v>42</v>
      </c>
      <c r="B56" s="13" t="s">
        <v>97</v>
      </c>
      <c r="C56" s="55" t="s">
        <v>15</v>
      </c>
      <c r="D56" s="25">
        <v>32.5</v>
      </c>
      <c r="E56" s="33">
        <v>32.5</v>
      </c>
      <c r="F56" s="18">
        <v>32.799999999999997</v>
      </c>
      <c r="G56" s="5">
        <v>33.200000000000003</v>
      </c>
      <c r="H56" s="5">
        <v>32.5</v>
      </c>
      <c r="I56" s="5">
        <v>32.5</v>
      </c>
      <c r="J56" s="2">
        <f t="shared" si="2"/>
        <v>100.92307692307692</v>
      </c>
    </row>
    <row r="57" spans="1:10" ht="15" customHeight="1" x14ac:dyDescent="0.25">
      <c r="A57" s="23">
        <v>5</v>
      </c>
      <c r="B57" s="12" t="s">
        <v>11</v>
      </c>
      <c r="C57" s="55"/>
      <c r="D57" s="25"/>
      <c r="E57" s="33"/>
      <c r="F57" s="18"/>
      <c r="G57" s="7"/>
      <c r="H57" s="7"/>
      <c r="I57" s="7"/>
      <c r="J57" s="2"/>
    </row>
    <row r="58" spans="1:10" ht="18.75" customHeight="1" x14ac:dyDescent="0.25">
      <c r="A58" s="23">
        <v>43</v>
      </c>
      <c r="B58" s="13" t="s">
        <v>96</v>
      </c>
      <c r="C58" s="55" t="s">
        <v>1</v>
      </c>
      <c r="D58" s="25">
        <v>72.599999999999994</v>
      </c>
      <c r="E58" s="33">
        <v>73.099999999999994</v>
      </c>
      <c r="F58" s="60">
        <v>58</v>
      </c>
      <c r="G58" s="7">
        <v>58.1</v>
      </c>
      <c r="H58" s="7">
        <v>59.2</v>
      </c>
      <c r="I58" s="7">
        <v>59</v>
      </c>
      <c r="J58" s="2">
        <f t="shared" si="2"/>
        <v>79.343365253077977</v>
      </c>
    </row>
    <row r="59" spans="1:10" ht="25.15" customHeight="1" x14ac:dyDescent="0.25">
      <c r="A59" s="23">
        <v>44</v>
      </c>
      <c r="B59" s="13" t="s">
        <v>95</v>
      </c>
      <c r="C59" s="55" t="s">
        <v>6</v>
      </c>
      <c r="D59" s="25">
        <v>100</v>
      </c>
      <c r="E59" s="43">
        <f>E58/D58*100</f>
        <v>100.68870523415978</v>
      </c>
      <c r="F59" s="43">
        <f t="shared" ref="F59:H59" si="5">F58/E58*100</f>
        <v>79.343365253077977</v>
      </c>
      <c r="G59" s="43">
        <f t="shared" si="5"/>
        <v>100.17241379310344</v>
      </c>
      <c r="H59" s="43">
        <f t="shared" si="5"/>
        <v>101.89328743545612</v>
      </c>
      <c r="I59" s="43">
        <f>I58/H58*100</f>
        <v>99.662162162162161</v>
      </c>
      <c r="J59" s="2"/>
    </row>
    <row r="60" spans="1:10" ht="44.25" customHeight="1" x14ac:dyDescent="0.25">
      <c r="A60" s="23">
        <v>45</v>
      </c>
      <c r="B60" s="13" t="s">
        <v>94</v>
      </c>
      <c r="C60" s="55" t="s">
        <v>44</v>
      </c>
      <c r="D60" s="25">
        <v>11723</v>
      </c>
      <c r="E60" s="31">
        <v>16279</v>
      </c>
      <c r="F60" s="46">
        <v>10388</v>
      </c>
      <c r="G60" s="7">
        <v>9500</v>
      </c>
      <c r="H60" s="7">
        <v>9300</v>
      </c>
      <c r="I60" s="7">
        <v>9300</v>
      </c>
      <c r="J60" s="2">
        <f t="shared" si="2"/>
        <v>63.812273481172063</v>
      </c>
    </row>
    <row r="61" spans="1:10" ht="15" customHeight="1" x14ac:dyDescent="0.25">
      <c r="A61" s="23">
        <v>6</v>
      </c>
      <c r="B61" s="12" t="s">
        <v>12</v>
      </c>
      <c r="C61" s="55"/>
      <c r="D61" s="4"/>
      <c r="E61" s="31"/>
      <c r="F61" s="46"/>
      <c r="G61" s="7"/>
      <c r="H61" s="7"/>
      <c r="I61" s="7"/>
      <c r="J61" s="2"/>
    </row>
    <row r="62" spans="1:10" x14ac:dyDescent="0.25">
      <c r="A62" s="23">
        <v>46</v>
      </c>
      <c r="B62" s="13" t="s">
        <v>93</v>
      </c>
      <c r="C62" s="55" t="s">
        <v>1</v>
      </c>
      <c r="D62" s="25">
        <v>242.3</v>
      </c>
      <c r="E62" s="33">
        <v>222</v>
      </c>
      <c r="F62" s="18">
        <v>235</v>
      </c>
      <c r="G62" s="7">
        <v>245</v>
      </c>
      <c r="H62" s="7">
        <v>248</v>
      </c>
      <c r="I62" s="7">
        <v>248</v>
      </c>
      <c r="J62" s="2">
        <f t="shared" si="2"/>
        <v>105.85585585585586</v>
      </c>
    </row>
    <row r="63" spans="1:10" ht="15" customHeight="1" x14ac:dyDescent="0.25">
      <c r="A63" s="23">
        <v>47</v>
      </c>
      <c r="B63" s="13" t="s">
        <v>90</v>
      </c>
      <c r="C63" s="55" t="s">
        <v>6</v>
      </c>
      <c r="D63" s="25">
        <v>100</v>
      </c>
      <c r="E63" s="25">
        <f>E62/D62*100</f>
        <v>91.621956252579437</v>
      </c>
      <c r="F63" s="25">
        <f t="shared" ref="F63:I63" si="6">F62/E62*100</f>
        <v>105.85585585585586</v>
      </c>
      <c r="G63" s="25">
        <f t="shared" si="6"/>
        <v>104.25531914893618</v>
      </c>
      <c r="H63" s="25">
        <f t="shared" si="6"/>
        <v>101.22448979591836</v>
      </c>
      <c r="I63" s="25">
        <f t="shared" si="6"/>
        <v>100</v>
      </c>
      <c r="J63" s="2"/>
    </row>
    <row r="64" spans="1:10" x14ac:dyDescent="0.25">
      <c r="A64" s="23">
        <v>48</v>
      </c>
      <c r="B64" s="13" t="s">
        <v>92</v>
      </c>
      <c r="C64" s="55" t="s">
        <v>1</v>
      </c>
      <c r="D64" s="25">
        <v>33.9</v>
      </c>
      <c r="E64" s="33">
        <v>14.5</v>
      </c>
      <c r="F64" s="18">
        <v>16</v>
      </c>
      <c r="G64" s="7">
        <v>20</v>
      </c>
      <c r="H64" s="7">
        <f>G64*0.03+G64</f>
        <v>20.6</v>
      </c>
      <c r="I64" s="7">
        <v>25</v>
      </c>
      <c r="J64" s="2">
        <f t="shared" si="2"/>
        <v>110.34482758620689</v>
      </c>
    </row>
    <row r="65" spans="1:10" ht="15.75" customHeight="1" x14ac:dyDescent="0.25">
      <c r="A65" s="23">
        <v>49</v>
      </c>
      <c r="B65" s="13" t="s">
        <v>90</v>
      </c>
      <c r="C65" s="55" t="s">
        <v>6</v>
      </c>
      <c r="D65" s="25">
        <v>100</v>
      </c>
      <c r="E65" s="25">
        <f>E64/D64*100</f>
        <v>42.772861356932154</v>
      </c>
      <c r="F65" s="25">
        <f t="shared" ref="F65:I65" si="7">F64/E64*100</f>
        <v>110.34482758620689</v>
      </c>
      <c r="G65" s="25">
        <f t="shared" si="7"/>
        <v>125</v>
      </c>
      <c r="H65" s="25">
        <f t="shared" si="7"/>
        <v>103</v>
      </c>
      <c r="I65" s="25">
        <f t="shared" si="7"/>
        <v>121.35922330097087</v>
      </c>
      <c r="J65" s="2"/>
    </row>
    <row r="66" spans="1:10" ht="14.45" customHeight="1" x14ac:dyDescent="0.25">
      <c r="A66" s="23">
        <v>50</v>
      </c>
      <c r="B66" s="13" t="s">
        <v>91</v>
      </c>
      <c r="C66" s="55" t="s">
        <v>1</v>
      </c>
      <c r="D66" s="3">
        <v>74.5</v>
      </c>
      <c r="E66" s="33">
        <v>44.8</v>
      </c>
      <c r="F66" s="60">
        <v>44.8</v>
      </c>
      <c r="G66" s="10">
        <v>44.8</v>
      </c>
      <c r="H66" s="7">
        <v>45</v>
      </c>
      <c r="I66" s="7">
        <v>45</v>
      </c>
      <c r="J66" s="2">
        <f t="shared" si="2"/>
        <v>100</v>
      </c>
    </row>
    <row r="67" spans="1:10" ht="19.5" customHeight="1" x14ac:dyDescent="0.25">
      <c r="A67" s="23">
        <v>51</v>
      </c>
      <c r="B67" s="13" t="s">
        <v>90</v>
      </c>
      <c r="C67" s="55" t="s">
        <v>13</v>
      </c>
      <c r="D67" s="1">
        <v>100</v>
      </c>
      <c r="E67" s="33">
        <f>E66/D66*100</f>
        <v>60.134228187919462</v>
      </c>
      <c r="F67" s="33">
        <f>F66/E66*100</f>
        <v>100</v>
      </c>
      <c r="G67" s="33">
        <f t="shared" ref="G67:I67" si="8">G66/F66*100</f>
        <v>100</v>
      </c>
      <c r="H67" s="33">
        <f t="shared" si="8"/>
        <v>100.44642857142858</v>
      </c>
      <c r="I67" s="33">
        <f t="shared" si="8"/>
        <v>100</v>
      </c>
      <c r="J67" s="2"/>
    </row>
    <row r="68" spans="1:10" x14ac:dyDescent="0.25">
      <c r="A68" s="23">
        <v>7</v>
      </c>
      <c r="B68" s="12" t="s">
        <v>18</v>
      </c>
      <c r="C68" s="55"/>
      <c r="D68" s="33"/>
      <c r="E68" s="34"/>
      <c r="F68" s="51"/>
      <c r="G68" s="18"/>
      <c r="H68" s="18"/>
      <c r="I68" s="18"/>
      <c r="J68" s="2"/>
    </row>
    <row r="69" spans="1:10" ht="45.6" customHeight="1" x14ac:dyDescent="0.25">
      <c r="A69" s="23">
        <v>52</v>
      </c>
      <c r="B69" s="13" t="s">
        <v>89</v>
      </c>
      <c r="C69" s="55" t="s">
        <v>16</v>
      </c>
      <c r="D69" s="33">
        <v>695</v>
      </c>
      <c r="E69" s="32">
        <v>1530</v>
      </c>
      <c r="F69" s="61">
        <v>1625</v>
      </c>
      <c r="G69" s="6">
        <v>1630</v>
      </c>
      <c r="H69" s="6">
        <v>1630</v>
      </c>
      <c r="I69" s="6">
        <v>1650</v>
      </c>
      <c r="J69" s="2">
        <f t="shared" si="2"/>
        <v>106.20915032679738</v>
      </c>
    </row>
    <row r="70" spans="1:10" ht="28.15" customHeight="1" x14ac:dyDescent="0.25">
      <c r="A70" s="23">
        <v>53</v>
      </c>
      <c r="B70" s="13" t="str">
        <f>'[1]2018'!A76</f>
        <v xml:space="preserve">     из них работающих в промышленности</v>
      </c>
      <c r="C70" s="55" t="str">
        <f>'[1]2018'!B76</f>
        <v>ед.</v>
      </c>
      <c r="D70" s="33">
        <v>67</v>
      </c>
      <c r="E70" s="35">
        <v>67</v>
      </c>
      <c r="F70" s="49">
        <v>179</v>
      </c>
      <c r="G70" s="6">
        <v>179</v>
      </c>
      <c r="H70" s="6">
        <v>179</v>
      </c>
      <c r="I70" s="6">
        <v>179</v>
      </c>
      <c r="J70" s="2">
        <f t="shared" si="2"/>
        <v>267.16417910447763</v>
      </c>
    </row>
    <row r="71" spans="1:10" ht="15" customHeight="1" x14ac:dyDescent="0.25">
      <c r="A71" s="23">
        <v>54</v>
      </c>
      <c r="B71" s="13" t="s">
        <v>60</v>
      </c>
      <c r="C71" s="55" t="str">
        <f>'[1]2018'!B77</f>
        <v>ед.</v>
      </c>
      <c r="D71" s="33">
        <v>233</v>
      </c>
      <c r="E71" s="35">
        <v>233</v>
      </c>
      <c r="F71" s="49">
        <v>242</v>
      </c>
      <c r="G71" s="6">
        <v>251</v>
      </c>
      <c r="H71" s="6">
        <v>260</v>
      </c>
      <c r="I71" s="6">
        <v>269</v>
      </c>
      <c r="J71" s="2">
        <f t="shared" si="2"/>
        <v>103.862660944206</v>
      </c>
    </row>
    <row r="72" spans="1:10" ht="15.75" customHeight="1" x14ac:dyDescent="0.25">
      <c r="A72" s="23">
        <v>55</v>
      </c>
      <c r="B72" s="13" t="s">
        <v>61</v>
      </c>
      <c r="C72" s="55" t="s">
        <v>16</v>
      </c>
      <c r="D72" s="33">
        <v>333</v>
      </c>
      <c r="E72" s="35">
        <v>353</v>
      </c>
      <c r="F72" s="49">
        <v>613</v>
      </c>
      <c r="G72" s="6">
        <v>615</v>
      </c>
      <c r="H72" s="6">
        <v>616</v>
      </c>
      <c r="I72" s="6">
        <v>618</v>
      </c>
      <c r="J72" s="2">
        <f t="shared" si="2"/>
        <v>173.65439093484417</v>
      </c>
    </row>
    <row r="73" spans="1:10" x14ac:dyDescent="0.25">
      <c r="A73" s="23">
        <v>8</v>
      </c>
      <c r="B73" s="12" t="s">
        <v>20</v>
      </c>
      <c r="C73" s="55"/>
      <c r="D73" s="33"/>
      <c r="E73" s="34"/>
      <c r="F73" s="34"/>
      <c r="G73" s="28"/>
      <c r="H73" s="6"/>
      <c r="I73" s="6"/>
      <c r="J73" s="2"/>
    </row>
    <row r="74" spans="1:10" ht="14.25" customHeight="1" x14ac:dyDescent="0.25">
      <c r="A74" s="23"/>
      <c r="B74" s="12" t="s">
        <v>21</v>
      </c>
      <c r="C74" s="55"/>
      <c r="D74" s="33"/>
      <c r="E74" s="34"/>
      <c r="F74" s="34"/>
      <c r="G74" s="8"/>
      <c r="H74" s="6"/>
      <c r="I74" s="6"/>
      <c r="J74" s="2"/>
    </row>
    <row r="75" spans="1:10" ht="30" x14ac:dyDescent="0.25">
      <c r="A75" s="23">
        <v>56</v>
      </c>
      <c r="B75" s="13" t="s">
        <v>88</v>
      </c>
      <c r="C75" s="55" t="s">
        <v>16</v>
      </c>
      <c r="D75" s="33">
        <v>15</v>
      </c>
      <c r="E75" s="35">
        <v>15</v>
      </c>
      <c r="F75" s="62">
        <v>15</v>
      </c>
      <c r="G75" s="6">
        <v>15</v>
      </c>
      <c r="H75" s="6">
        <v>15</v>
      </c>
      <c r="I75" s="6">
        <v>16</v>
      </c>
      <c r="J75" s="2">
        <f t="shared" si="2"/>
        <v>100</v>
      </c>
    </row>
    <row r="76" spans="1:10" ht="30" x14ac:dyDescent="0.25">
      <c r="A76" s="23">
        <v>57</v>
      </c>
      <c r="B76" s="13" t="s">
        <v>53</v>
      </c>
      <c r="C76" s="55" t="s">
        <v>16</v>
      </c>
      <c r="D76" s="25">
        <v>14</v>
      </c>
      <c r="E76" s="35">
        <v>14</v>
      </c>
      <c r="F76" s="62">
        <v>14</v>
      </c>
      <c r="G76" s="8">
        <v>14</v>
      </c>
      <c r="H76" s="8">
        <v>14</v>
      </c>
      <c r="I76" s="6">
        <v>15</v>
      </c>
      <c r="J76" s="2">
        <f t="shared" si="2"/>
        <v>100</v>
      </c>
    </row>
    <row r="77" spans="1:10" x14ac:dyDescent="0.25">
      <c r="A77" s="23">
        <v>58</v>
      </c>
      <c r="B77" s="13" t="s">
        <v>54</v>
      </c>
      <c r="C77" s="55" t="s">
        <v>16</v>
      </c>
      <c r="D77" s="33">
        <v>8</v>
      </c>
      <c r="E77" s="35">
        <v>8</v>
      </c>
      <c r="F77" s="62">
        <v>7</v>
      </c>
      <c r="G77" s="8">
        <v>7</v>
      </c>
      <c r="H77" s="8">
        <v>7</v>
      </c>
      <c r="I77" s="6">
        <v>7</v>
      </c>
      <c r="J77" s="2">
        <f t="shared" ref="J77:J117" si="9">F77/E77*100</f>
        <v>87.5</v>
      </c>
    </row>
    <row r="78" spans="1:10" x14ac:dyDescent="0.25">
      <c r="A78" s="23">
        <v>59</v>
      </c>
      <c r="B78" s="13" t="s">
        <v>55</v>
      </c>
      <c r="C78" s="55" t="s">
        <v>16</v>
      </c>
      <c r="D78" s="33">
        <v>1</v>
      </c>
      <c r="E78" s="35">
        <v>1</v>
      </c>
      <c r="F78" s="62">
        <v>2</v>
      </c>
      <c r="G78" s="6">
        <v>2</v>
      </c>
      <c r="H78" s="6">
        <v>2</v>
      </c>
      <c r="I78" s="6">
        <v>2</v>
      </c>
      <c r="J78" s="2">
        <f t="shared" si="9"/>
        <v>200</v>
      </c>
    </row>
    <row r="79" spans="1:10" x14ac:dyDescent="0.25">
      <c r="A79" s="23">
        <v>60</v>
      </c>
      <c r="B79" s="13" t="s">
        <v>56</v>
      </c>
      <c r="C79" s="55" t="s">
        <v>22</v>
      </c>
      <c r="D79" s="33">
        <v>1494</v>
      </c>
      <c r="E79" s="35">
        <v>1494</v>
      </c>
      <c r="F79" s="62">
        <v>1697</v>
      </c>
      <c r="G79" s="6">
        <v>1697</v>
      </c>
      <c r="H79" s="6">
        <v>1697</v>
      </c>
      <c r="I79" s="6">
        <v>1977</v>
      </c>
      <c r="J79" s="2">
        <f t="shared" si="9"/>
        <v>113.58768406961177</v>
      </c>
    </row>
    <row r="80" spans="1:10" ht="29.25" customHeight="1" x14ac:dyDescent="0.25">
      <c r="A80" s="23">
        <v>61</v>
      </c>
      <c r="B80" s="13" t="s">
        <v>87</v>
      </c>
      <c r="C80" s="55" t="s">
        <v>19</v>
      </c>
      <c r="D80" s="33">
        <v>2235</v>
      </c>
      <c r="E80" s="32">
        <v>2323</v>
      </c>
      <c r="F80" s="63">
        <v>2192</v>
      </c>
      <c r="G80" s="7">
        <v>2525</v>
      </c>
      <c r="H80" s="7">
        <v>2580</v>
      </c>
      <c r="I80" s="7">
        <v>2580</v>
      </c>
      <c r="J80" s="2">
        <f t="shared" si="9"/>
        <v>94.360740421868272</v>
      </c>
    </row>
    <row r="81" spans="1:10" ht="29.25" customHeight="1" x14ac:dyDescent="0.25">
      <c r="A81" s="23">
        <v>62</v>
      </c>
      <c r="B81" s="13" t="s">
        <v>86</v>
      </c>
      <c r="C81" s="55" t="s">
        <v>15</v>
      </c>
      <c r="D81" s="33">
        <v>58.7</v>
      </c>
      <c r="E81" s="32">
        <v>53</v>
      </c>
      <c r="F81" s="62">
        <v>53</v>
      </c>
      <c r="G81" s="7">
        <v>55</v>
      </c>
      <c r="H81" s="7">
        <v>55</v>
      </c>
      <c r="I81" s="7">
        <v>56</v>
      </c>
      <c r="J81" s="2">
        <f t="shared" si="9"/>
        <v>100</v>
      </c>
    </row>
    <row r="82" spans="1:10" x14ac:dyDescent="0.25">
      <c r="A82" s="23">
        <v>63</v>
      </c>
      <c r="B82" s="13" t="s">
        <v>85</v>
      </c>
      <c r="C82" s="55" t="s">
        <v>16</v>
      </c>
      <c r="D82" s="33">
        <v>12</v>
      </c>
      <c r="E82" s="35">
        <v>13</v>
      </c>
      <c r="F82" s="62">
        <v>13</v>
      </c>
      <c r="G82" s="6">
        <v>13</v>
      </c>
      <c r="H82" s="6">
        <v>13</v>
      </c>
      <c r="I82" s="6">
        <v>13</v>
      </c>
      <c r="J82" s="2">
        <f t="shared" si="9"/>
        <v>100</v>
      </c>
    </row>
    <row r="83" spans="1:10" x14ac:dyDescent="0.25">
      <c r="A83" s="23">
        <v>64</v>
      </c>
      <c r="B83" s="13" t="s">
        <v>25</v>
      </c>
      <c r="C83" s="55" t="s">
        <v>23</v>
      </c>
      <c r="D83" s="33">
        <v>5024</v>
      </c>
      <c r="E83" s="35">
        <v>5024</v>
      </c>
      <c r="F83" s="62">
        <v>5024</v>
      </c>
      <c r="G83" s="6">
        <v>5024</v>
      </c>
      <c r="H83" s="6">
        <v>5024</v>
      </c>
      <c r="I83" s="6">
        <v>5024</v>
      </c>
      <c r="J83" s="2">
        <f t="shared" si="9"/>
        <v>100</v>
      </c>
    </row>
    <row r="84" spans="1:10" x14ac:dyDescent="0.25">
      <c r="A84" s="23">
        <v>65</v>
      </c>
      <c r="B84" s="13" t="s">
        <v>84</v>
      </c>
      <c r="C84" s="55" t="s">
        <v>19</v>
      </c>
      <c r="D84" s="33">
        <v>6226</v>
      </c>
      <c r="E84" s="35">
        <v>6086</v>
      </c>
      <c r="F84" s="63">
        <v>6276</v>
      </c>
      <c r="G84" s="6">
        <v>6342</v>
      </c>
      <c r="H84" s="6">
        <v>6350</v>
      </c>
      <c r="I84" s="6">
        <v>6350</v>
      </c>
      <c r="J84" s="2">
        <f t="shared" si="9"/>
        <v>103.12191915872495</v>
      </c>
    </row>
    <row r="85" spans="1:10" ht="15" customHeight="1" x14ac:dyDescent="0.25">
      <c r="A85" s="23">
        <v>9</v>
      </c>
      <c r="B85" s="12" t="s">
        <v>24</v>
      </c>
      <c r="C85" s="55"/>
      <c r="D85" s="33"/>
      <c r="E85" s="35"/>
      <c r="F85" s="49"/>
      <c r="G85" s="6"/>
      <c r="H85" s="6"/>
      <c r="I85" s="6"/>
      <c r="J85" s="2"/>
    </row>
    <row r="86" spans="1:10" ht="26.45" customHeight="1" x14ac:dyDescent="0.25">
      <c r="A86" s="23">
        <v>66</v>
      </c>
      <c r="B86" s="13" t="s">
        <v>83</v>
      </c>
      <c r="C86" s="55" t="s">
        <v>16</v>
      </c>
      <c r="D86" s="33">
        <v>14</v>
      </c>
      <c r="E86" s="35">
        <v>14</v>
      </c>
      <c r="F86" s="52">
        <v>14</v>
      </c>
      <c r="G86" s="11">
        <v>14</v>
      </c>
      <c r="H86" s="11">
        <v>14</v>
      </c>
      <c r="I86" s="6">
        <v>14</v>
      </c>
      <c r="J86" s="2">
        <f t="shared" si="9"/>
        <v>100</v>
      </c>
    </row>
    <row r="87" spans="1:10" x14ac:dyDescent="0.25">
      <c r="A87" s="23">
        <v>67</v>
      </c>
      <c r="B87" s="13" t="s">
        <v>26</v>
      </c>
      <c r="C87" s="55" t="s">
        <v>16</v>
      </c>
      <c r="D87" s="33">
        <v>5</v>
      </c>
      <c r="E87" s="35">
        <v>5</v>
      </c>
      <c r="F87" s="52">
        <v>5</v>
      </c>
      <c r="G87" s="11">
        <v>5</v>
      </c>
      <c r="H87" s="11">
        <v>5</v>
      </c>
      <c r="I87" s="6">
        <v>5</v>
      </c>
      <c r="J87" s="2">
        <f t="shared" si="9"/>
        <v>100</v>
      </c>
    </row>
    <row r="88" spans="1:10" x14ac:dyDescent="0.25">
      <c r="A88" s="23">
        <v>68</v>
      </c>
      <c r="B88" s="13" t="s">
        <v>82</v>
      </c>
      <c r="C88" s="55" t="s">
        <v>16</v>
      </c>
      <c r="D88" s="33">
        <v>125</v>
      </c>
      <c r="E88" s="35">
        <v>125</v>
      </c>
      <c r="F88" s="52">
        <v>125</v>
      </c>
      <c r="G88" s="11">
        <v>125</v>
      </c>
      <c r="H88" s="11">
        <v>125</v>
      </c>
      <c r="I88" s="6">
        <v>125</v>
      </c>
      <c r="J88" s="2">
        <f t="shared" si="9"/>
        <v>100</v>
      </c>
    </row>
    <row r="89" spans="1:10" ht="30" x14ac:dyDescent="0.25">
      <c r="A89" s="23">
        <v>69</v>
      </c>
      <c r="B89" s="13" t="s">
        <v>27</v>
      </c>
      <c r="C89" s="55" t="s">
        <v>16</v>
      </c>
      <c r="D89" s="33">
        <v>94</v>
      </c>
      <c r="E89" s="35">
        <v>94</v>
      </c>
      <c r="F89" s="52">
        <v>94</v>
      </c>
      <c r="G89" s="11">
        <v>97</v>
      </c>
      <c r="H89" s="11">
        <v>97</v>
      </c>
      <c r="I89" s="6">
        <v>97</v>
      </c>
      <c r="J89" s="2">
        <f t="shared" si="9"/>
        <v>100</v>
      </c>
    </row>
    <row r="90" spans="1:10" x14ac:dyDescent="0.25">
      <c r="A90" s="23">
        <v>70</v>
      </c>
      <c r="B90" s="13" t="s">
        <v>28</v>
      </c>
      <c r="C90" s="55" t="s">
        <v>16</v>
      </c>
      <c r="D90" s="33">
        <v>28</v>
      </c>
      <c r="E90" s="35">
        <v>28</v>
      </c>
      <c r="F90" s="52">
        <v>28</v>
      </c>
      <c r="G90" s="11">
        <v>28</v>
      </c>
      <c r="H90" s="11">
        <v>28</v>
      </c>
      <c r="I90" s="6">
        <v>28</v>
      </c>
      <c r="J90" s="2">
        <f t="shared" si="9"/>
        <v>100</v>
      </c>
    </row>
    <row r="91" spans="1:10" x14ac:dyDescent="0.25">
      <c r="A91" s="23">
        <v>71</v>
      </c>
      <c r="B91" s="13" t="s">
        <v>81</v>
      </c>
      <c r="C91" s="55" t="s">
        <v>16</v>
      </c>
      <c r="D91" s="33">
        <v>61</v>
      </c>
      <c r="E91" s="35">
        <v>61</v>
      </c>
      <c r="F91" s="52">
        <v>61</v>
      </c>
      <c r="G91" s="11">
        <v>61</v>
      </c>
      <c r="H91" s="11">
        <v>61</v>
      </c>
      <c r="I91" s="6">
        <v>61</v>
      </c>
      <c r="J91" s="2">
        <f t="shared" si="9"/>
        <v>100</v>
      </c>
    </row>
    <row r="92" spans="1:10" ht="30" x14ac:dyDescent="0.25">
      <c r="A92" s="23">
        <v>72</v>
      </c>
      <c r="B92" s="13" t="s">
        <v>80</v>
      </c>
      <c r="C92" s="55" t="s">
        <v>16</v>
      </c>
      <c r="D92" s="33">
        <v>189</v>
      </c>
      <c r="E92" s="35">
        <v>194</v>
      </c>
      <c r="F92" s="52">
        <v>194</v>
      </c>
      <c r="G92" s="11">
        <v>194</v>
      </c>
      <c r="H92" s="11">
        <v>194</v>
      </c>
      <c r="I92" s="6">
        <v>194</v>
      </c>
      <c r="J92" s="2">
        <f t="shared" si="9"/>
        <v>100</v>
      </c>
    </row>
    <row r="93" spans="1:10" ht="30" x14ac:dyDescent="0.25">
      <c r="A93" s="23">
        <v>73</v>
      </c>
      <c r="B93" s="13" t="s">
        <v>79</v>
      </c>
      <c r="C93" s="55" t="s">
        <v>16</v>
      </c>
      <c r="D93" s="33">
        <v>4</v>
      </c>
      <c r="E93" s="35">
        <v>5</v>
      </c>
      <c r="F93" s="52">
        <v>5</v>
      </c>
      <c r="G93" s="11">
        <v>5</v>
      </c>
      <c r="H93" s="11">
        <v>5</v>
      </c>
      <c r="I93" s="6">
        <v>5</v>
      </c>
      <c r="J93" s="2">
        <f t="shared" si="9"/>
        <v>100</v>
      </c>
    </row>
    <row r="94" spans="1:10" ht="17.25" customHeight="1" x14ac:dyDescent="0.25">
      <c r="A94" s="23">
        <v>74</v>
      </c>
      <c r="B94" s="13" t="s">
        <v>78</v>
      </c>
      <c r="C94" s="55"/>
      <c r="D94" s="33"/>
      <c r="E94" s="35"/>
      <c r="F94" s="49"/>
      <c r="G94" s="6"/>
      <c r="H94" s="6"/>
      <c r="I94" s="6"/>
      <c r="J94" s="2"/>
    </row>
    <row r="95" spans="1:10" ht="14.45" customHeight="1" x14ac:dyDescent="0.25">
      <c r="A95" s="23">
        <v>75</v>
      </c>
      <c r="B95" s="13" t="s">
        <v>39</v>
      </c>
      <c r="C95" s="55" t="s">
        <v>19</v>
      </c>
      <c r="D95" s="33">
        <v>32</v>
      </c>
      <c r="E95" s="35">
        <v>20</v>
      </c>
      <c r="F95" s="49"/>
      <c r="G95" s="6">
        <v>25</v>
      </c>
      <c r="H95" s="6">
        <v>25</v>
      </c>
      <c r="I95" s="6">
        <v>25</v>
      </c>
      <c r="J95" s="2">
        <f t="shared" si="9"/>
        <v>0</v>
      </c>
    </row>
    <row r="96" spans="1:10" ht="15.6" customHeight="1" x14ac:dyDescent="0.25">
      <c r="A96" s="23">
        <v>76</v>
      </c>
      <c r="B96" s="13" t="s">
        <v>40</v>
      </c>
      <c r="C96" s="55" t="s">
        <v>19</v>
      </c>
      <c r="D96" s="33">
        <v>7</v>
      </c>
      <c r="E96" s="35">
        <v>8</v>
      </c>
      <c r="F96" s="49"/>
      <c r="G96" s="6">
        <v>9</v>
      </c>
      <c r="H96" s="6">
        <v>7</v>
      </c>
      <c r="I96" s="6">
        <v>7</v>
      </c>
      <c r="J96" s="2">
        <f t="shared" si="9"/>
        <v>0</v>
      </c>
    </row>
    <row r="97" spans="1:10" ht="15" customHeight="1" x14ac:dyDescent="0.25">
      <c r="A97" s="23">
        <v>10</v>
      </c>
      <c r="B97" s="12" t="s">
        <v>29</v>
      </c>
      <c r="C97" s="55"/>
      <c r="D97" s="33"/>
      <c r="E97" s="35"/>
      <c r="F97" s="49"/>
      <c r="G97" s="6"/>
      <c r="H97" s="6"/>
      <c r="I97" s="6"/>
      <c r="J97" s="2"/>
    </row>
    <row r="98" spans="1:10" ht="30" x14ac:dyDescent="0.25">
      <c r="A98" s="23">
        <v>77</v>
      </c>
      <c r="B98" s="13" t="s">
        <v>77</v>
      </c>
      <c r="C98" s="55" t="s">
        <v>16</v>
      </c>
      <c r="D98" s="33">
        <v>28</v>
      </c>
      <c r="E98" s="33">
        <v>28</v>
      </c>
      <c r="F98" s="18">
        <v>28</v>
      </c>
      <c r="G98" s="6">
        <v>28</v>
      </c>
      <c r="H98" s="6">
        <v>28</v>
      </c>
      <c r="I98" s="6">
        <v>28</v>
      </c>
      <c r="J98" s="2">
        <f t="shared" si="9"/>
        <v>100</v>
      </c>
    </row>
    <row r="99" spans="1:10" ht="14.45" customHeight="1" x14ac:dyDescent="0.25">
      <c r="A99" s="23">
        <v>78</v>
      </c>
      <c r="B99" s="13" t="s">
        <v>76</v>
      </c>
      <c r="C99" s="55" t="s">
        <v>32</v>
      </c>
      <c r="D99" s="33">
        <v>1619.9</v>
      </c>
      <c r="E99" s="35">
        <v>1658</v>
      </c>
      <c r="F99" s="64">
        <v>1382</v>
      </c>
      <c r="G99" s="6">
        <v>1670.31</v>
      </c>
      <c r="H99" s="6">
        <v>1708</v>
      </c>
      <c r="I99" s="6">
        <v>1708</v>
      </c>
      <c r="J99" s="2">
        <f t="shared" si="9"/>
        <v>83.353437876960186</v>
      </c>
    </row>
    <row r="100" spans="1:10" x14ac:dyDescent="0.25">
      <c r="A100" s="23">
        <v>11</v>
      </c>
      <c r="B100" s="12" t="s">
        <v>30</v>
      </c>
      <c r="C100" s="55"/>
      <c r="D100" s="33"/>
      <c r="E100" s="35"/>
      <c r="F100" s="49"/>
      <c r="G100" s="6"/>
      <c r="H100" s="6"/>
      <c r="I100" s="6"/>
      <c r="J100" s="2"/>
    </row>
    <row r="101" spans="1:10" x14ac:dyDescent="0.25">
      <c r="A101" s="23">
        <v>79</v>
      </c>
      <c r="B101" s="13" t="s">
        <v>75</v>
      </c>
      <c r="C101" s="55" t="s">
        <v>16</v>
      </c>
      <c r="D101" s="33">
        <v>2</v>
      </c>
      <c r="E101" s="35">
        <v>2</v>
      </c>
      <c r="F101" s="49">
        <v>2</v>
      </c>
      <c r="G101" s="6">
        <v>2</v>
      </c>
      <c r="H101" s="6">
        <v>2</v>
      </c>
      <c r="I101" s="6">
        <v>2</v>
      </c>
      <c r="J101" s="2">
        <f t="shared" si="9"/>
        <v>100</v>
      </c>
    </row>
    <row r="102" spans="1:10" ht="28.15" customHeight="1" x14ac:dyDescent="0.25">
      <c r="A102" s="23">
        <v>80</v>
      </c>
      <c r="B102" s="13" t="s">
        <v>74</v>
      </c>
      <c r="C102" s="55" t="s">
        <v>16</v>
      </c>
      <c r="D102" s="33">
        <v>26</v>
      </c>
      <c r="E102" s="35">
        <v>28</v>
      </c>
      <c r="F102" s="49">
        <v>29</v>
      </c>
      <c r="G102" s="6">
        <v>30</v>
      </c>
      <c r="H102" s="6">
        <v>30</v>
      </c>
      <c r="I102" s="6">
        <v>30</v>
      </c>
      <c r="J102" s="2">
        <f t="shared" si="9"/>
        <v>103.57142857142858</v>
      </c>
    </row>
    <row r="103" spans="1:10" ht="14.25" customHeight="1" x14ac:dyDescent="0.25">
      <c r="A103" s="23">
        <v>12</v>
      </c>
      <c r="B103" s="12" t="s">
        <v>31</v>
      </c>
      <c r="C103" s="55"/>
      <c r="D103" s="33"/>
      <c r="E103" s="35"/>
      <c r="F103" s="49"/>
      <c r="G103" s="6"/>
      <c r="H103" s="6"/>
      <c r="I103" s="6"/>
      <c r="J103" s="2"/>
    </row>
    <row r="104" spans="1:10" ht="30" x14ac:dyDescent="0.25">
      <c r="A104" s="23">
        <v>81</v>
      </c>
      <c r="B104" s="13" t="s">
        <v>73</v>
      </c>
      <c r="C104" s="55" t="s">
        <v>19</v>
      </c>
      <c r="D104" s="33">
        <v>32646</v>
      </c>
      <c r="E104" s="35">
        <v>34036</v>
      </c>
      <c r="F104" s="49">
        <v>35100</v>
      </c>
      <c r="G104" s="6">
        <v>35201</v>
      </c>
      <c r="H104" s="45">
        <f>G104*0.03+G104</f>
        <v>36257.03</v>
      </c>
      <c r="I104" s="6">
        <v>35359</v>
      </c>
      <c r="J104" s="2">
        <f t="shared" si="9"/>
        <v>103.1261017745916</v>
      </c>
    </row>
    <row r="105" spans="1:10" x14ac:dyDescent="0.25">
      <c r="A105" s="23">
        <v>82</v>
      </c>
      <c r="B105" s="13" t="s">
        <v>142</v>
      </c>
      <c r="C105" s="55" t="s">
        <v>19</v>
      </c>
      <c r="D105" s="33">
        <v>551</v>
      </c>
      <c r="E105" s="35">
        <v>582</v>
      </c>
      <c r="F105" s="49">
        <v>620</v>
      </c>
      <c r="G105" s="6">
        <v>699</v>
      </c>
      <c r="H105" s="6">
        <f t="shared" ref="H105" si="10">G105*0.03+G105</f>
        <v>719.97</v>
      </c>
      <c r="I105" s="6">
        <v>720</v>
      </c>
      <c r="J105" s="2">
        <f t="shared" si="9"/>
        <v>106.52920962199313</v>
      </c>
    </row>
    <row r="106" spans="1:10" x14ac:dyDescent="0.25">
      <c r="A106" s="23">
        <v>83</v>
      </c>
      <c r="B106" s="13" t="s">
        <v>72</v>
      </c>
      <c r="C106" s="55" t="s">
        <v>19</v>
      </c>
      <c r="D106" s="33">
        <v>230</v>
      </c>
      <c r="E106" s="35">
        <v>286</v>
      </c>
      <c r="F106" s="49">
        <v>299</v>
      </c>
      <c r="G106" s="6">
        <v>292</v>
      </c>
      <c r="H106" s="6">
        <v>289</v>
      </c>
      <c r="I106" s="6">
        <v>282</v>
      </c>
      <c r="J106" s="2">
        <f t="shared" si="9"/>
        <v>104.54545454545455</v>
      </c>
    </row>
    <row r="107" spans="1:10" x14ac:dyDescent="0.25">
      <c r="A107" s="23">
        <v>84</v>
      </c>
      <c r="B107" s="13" t="s">
        <v>71</v>
      </c>
      <c r="C107" s="55" t="s">
        <v>19</v>
      </c>
      <c r="D107" s="33">
        <v>321</v>
      </c>
      <c r="E107" s="32">
        <v>304</v>
      </c>
      <c r="F107" s="47">
        <v>321</v>
      </c>
      <c r="G107" s="6">
        <f>G105-G106</f>
        <v>407</v>
      </c>
      <c r="H107" s="6">
        <v>552</v>
      </c>
      <c r="I107" s="6">
        <v>552</v>
      </c>
      <c r="J107" s="2">
        <f t="shared" si="9"/>
        <v>105.5921052631579</v>
      </c>
    </row>
    <row r="108" spans="1:10" x14ac:dyDescent="0.25">
      <c r="A108" s="23">
        <v>13</v>
      </c>
      <c r="B108" s="12" t="s">
        <v>14</v>
      </c>
      <c r="C108" s="55"/>
      <c r="D108" s="25"/>
      <c r="E108" s="32"/>
      <c r="F108" s="47"/>
      <c r="G108" s="7"/>
      <c r="H108" s="7"/>
      <c r="I108" s="7"/>
      <c r="J108" s="2"/>
    </row>
    <row r="109" spans="1:10" ht="15" customHeight="1" x14ac:dyDescent="0.25">
      <c r="A109" s="23">
        <v>85</v>
      </c>
      <c r="B109" s="13" t="s">
        <v>70</v>
      </c>
      <c r="C109" s="55" t="s">
        <v>16</v>
      </c>
      <c r="D109" s="25">
        <v>10580</v>
      </c>
      <c r="E109" s="32">
        <v>10678</v>
      </c>
      <c r="F109" s="47">
        <v>10678</v>
      </c>
      <c r="G109" s="7">
        <v>10688</v>
      </c>
      <c r="H109" s="7">
        <v>10688</v>
      </c>
      <c r="I109" s="7">
        <v>10692</v>
      </c>
      <c r="J109" s="2">
        <f t="shared" si="9"/>
        <v>100</v>
      </c>
    </row>
    <row r="110" spans="1:10" ht="14.25" customHeight="1" x14ac:dyDescent="0.25">
      <c r="A110" s="23">
        <v>86</v>
      </c>
      <c r="B110" s="13" t="s">
        <v>43</v>
      </c>
      <c r="C110" s="55"/>
      <c r="D110" s="25">
        <v>3257</v>
      </c>
      <c r="E110" s="32">
        <v>3540</v>
      </c>
      <c r="F110" s="47">
        <v>4112</v>
      </c>
      <c r="G110" s="7">
        <v>4100</v>
      </c>
      <c r="H110" s="7">
        <v>4001</v>
      </c>
      <c r="I110" s="7">
        <v>3800</v>
      </c>
      <c r="J110" s="2">
        <f t="shared" si="9"/>
        <v>116.15819209039549</v>
      </c>
    </row>
    <row r="111" spans="1:10" ht="15" customHeight="1" x14ac:dyDescent="0.25">
      <c r="A111" s="23">
        <v>87</v>
      </c>
      <c r="B111" s="13" t="s">
        <v>69</v>
      </c>
      <c r="C111" s="55" t="s">
        <v>19</v>
      </c>
      <c r="D111" s="25">
        <v>19337</v>
      </c>
      <c r="E111" s="32">
        <v>19457</v>
      </c>
      <c r="F111" s="47">
        <v>19457</v>
      </c>
      <c r="G111" s="7">
        <v>19878</v>
      </c>
      <c r="H111" s="7">
        <v>19899</v>
      </c>
      <c r="I111" s="7">
        <v>19899</v>
      </c>
      <c r="J111" s="2">
        <f t="shared" si="9"/>
        <v>100</v>
      </c>
    </row>
    <row r="112" spans="1:10" ht="27" customHeight="1" x14ac:dyDescent="0.25">
      <c r="A112" s="23">
        <v>88</v>
      </c>
      <c r="B112" s="13" t="s">
        <v>68</v>
      </c>
      <c r="C112" s="55" t="s">
        <v>34</v>
      </c>
      <c r="D112" s="25">
        <v>17054</v>
      </c>
      <c r="E112" s="32">
        <v>16975</v>
      </c>
      <c r="F112" s="47">
        <v>17042</v>
      </c>
      <c r="G112" s="7">
        <v>17210</v>
      </c>
      <c r="H112" s="7">
        <v>17260</v>
      </c>
      <c r="I112" s="7">
        <v>17350</v>
      </c>
      <c r="J112" s="2">
        <f t="shared" si="9"/>
        <v>100.39469808541975</v>
      </c>
    </row>
    <row r="113" spans="1:10" ht="30" x14ac:dyDescent="0.25">
      <c r="A113" s="23">
        <v>89</v>
      </c>
      <c r="B113" s="13" t="s">
        <v>67</v>
      </c>
      <c r="C113" s="55" t="s">
        <v>19</v>
      </c>
      <c r="D113" s="25">
        <v>2572</v>
      </c>
      <c r="E113" s="32">
        <v>3581</v>
      </c>
      <c r="F113" s="47">
        <v>3481</v>
      </c>
      <c r="G113" s="7">
        <v>2398</v>
      </c>
      <c r="H113" s="7">
        <v>2360</v>
      </c>
      <c r="I113" s="7">
        <v>2340</v>
      </c>
      <c r="J113" s="2">
        <f t="shared" si="9"/>
        <v>97.20748394303267</v>
      </c>
    </row>
    <row r="114" spans="1:10" ht="45" x14ac:dyDescent="0.25">
      <c r="A114" s="23">
        <v>90</v>
      </c>
      <c r="B114" s="13" t="s">
        <v>63</v>
      </c>
      <c r="C114" s="55" t="s">
        <v>34</v>
      </c>
      <c r="D114" s="25">
        <v>321</v>
      </c>
      <c r="E114" s="32">
        <v>1720</v>
      </c>
      <c r="F114" s="47">
        <v>722</v>
      </c>
      <c r="G114" s="7">
        <v>628</v>
      </c>
      <c r="H114" s="7">
        <v>296</v>
      </c>
      <c r="I114" s="7">
        <v>296</v>
      </c>
      <c r="J114" s="2">
        <f t="shared" si="9"/>
        <v>41.97674418604651</v>
      </c>
    </row>
    <row r="115" spans="1:10" ht="27" customHeight="1" x14ac:dyDescent="0.25">
      <c r="A115" s="23">
        <v>91</v>
      </c>
      <c r="B115" s="13" t="s">
        <v>66</v>
      </c>
      <c r="C115" s="55" t="s">
        <v>50</v>
      </c>
      <c r="D115" s="25">
        <v>104.6</v>
      </c>
      <c r="E115" s="32">
        <v>105.5</v>
      </c>
      <c r="F115" s="47">
        <v>106</v>
      </c>
      <c r="G115" s="7">
        <v>101.4</v>
      </c>
      <c r="H115" s="7">
        <v>100</v>
      </c>
      <c r="I115" s="7">
        <v>101.4</v>
      </c>
      <c r="J115" s="2">
        <f t="shared" si="9"/>
        <v>100.47393364928909</v>
      </c>
    </row>
    <row r="116" spans="1:10" ht="27.6" customHeight="1" x14ac:dyDescent="0.25">
      <c r="A116" s="23">
        <v>92</v>
      </c>
      <c r="B116" s="13" t="s">
        <v>65</v>
      </c>
      <c r="C116" s="55" t="s">
        <v>32</v>
      </c>
      <c r="D116" s="25">
        <v>36.284999999999997</v>
      </c>
      <c r="E116" s="25">
        <v>38.200000000000003</v>
      </c>
      <c r="F116" s="5">
        <v>42.4</v>
      </c>
      <c r="G116" s="7">
        <v>42.6</v>
      </c>
      <c r="H116" s="7">
        <v>42.8</v>
      </c>
      <c r="I116" s="7">
        <v>42.8</v>
      </c>
      <c r="J116" s="2">
        <f t="shared" si="9"/>
        <v>110.99476439790574</v>
      </c>
    </row>
    <row r="117" spans="1:10" ht="17.25" customHeight="1" x14ac:dyDescent="0.25">
      <c r="A117" s="23">
        <v>93</v>
      </c>
      <c r="B117" s="13" t="s">
        <v>64</v>
      </c>
      <c r="C117" s="55" t="s">
        <v>32</v>
      </c>
      <c r="D117" s="25">
        <v>1360415</v>
      </c>
      <c r="E117" s="25">
        <v>1676237</v>
      </c>
      <c r="F117" s="5">
        <v>1686250</v>
      </c>
      <c r="G117" s="7">
        <v>1689200</v>
      </c>
      <c r="H117" s="7">
        <v>1764556</v>
      </c>
      <c r="I117" s="7">
        <v>1869556</v>
      </c>
      <c r="J117" s="2">
        <f t="shared" si="9"/>
        <v>100.59734989741904</v>
      </c>
    </row>
    <row r="118" spans="1:10" x14ac:dyDescent="0.25">
      <c r="E118" s="36"/>
      <c r="F118" s="36"/>
      <c r="J118" s="30"/>
    </row>
  </sheetData>
  <mergeCells count="9">
    <mergeCell ref="A1:A4"/>
    <mergeCell ref="G2:J2"/>
    <mergeCell ref="B3:J3"/>
    <mergeCell ref="C5:C6"/>
    <mergeCell ref="B5:B6"/>
    <mergeCell ref="D5:D6"/>
    <mergeCell ref="G5:I5"/>
    <mergeCell ref="J5:J6"/>
    <mergeCell ref="E5:E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rowBreaks count="2" manualBreakCount="2">
    <brk id="66" max="9" man="1"/>
    <brk id="9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2021-12-06T03:21:18Z</dcterms:modified>
</cp:coreProperties>
</file>