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6380" windowHeight="8196" tabRatio="841" activeTab="6"/>
  </bookViews>
  <sheets>
    <sheet name="верх 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," sheetId="10" r:id="rId10"/>
    <sheet name="10" sheetId="11" r:id="rId11"/>
    <sheet name="11," sheetId="12" r:id="rId12"/>
    <sheet name="12." sheetId="13" r:id="rId13"/>
    <sheet name="ЦСР-мону албас силер" sheetId="14" r:id="rId14"/>
  </sheets>
  <definedNames>
    <definedName name="Excel_BuiltIn_Print_Titles" localSheetId="8">'8'!$9:$10</definedName>
    <definedName name="_xlnm.Print_Titles" localSheetId="8">'8'!$9:$10</definedName>
    <definedName name="_xlnm.Print_Area" localSheetId="10">'10'!$A$1:$F$96</definedName>
    <definedName name="_xlnm.Print_Area" localSheetId="11">'11,'!$A$1:$G$97</definedName>
    <definedName name="_xlnm.Print_Area" localSheetId="8">'8'!$A$1:$F$85</definedName>
    <definedName name="_xlnm.Print_Area" localSheetId="9">'9,'!$A$1:$I$87</definedName>
    <definedName name="_xlnm.Print_Area" localSheetId="13">'ЦСР-мону албас силер'!$A$1:$C$37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27" i="12" l="1"/>
  <c r="F27" i="12"/>
  <c r="I15" i="10"/>
  <c r="F27" i="10"/>
  <c r="I55" i="10"/>
  <c r="F55" i="10"/>
  <c r="F28" i="9"/>
  <c r="F26" i="9" s="1"/>
  <c r="F58" i="9"/>
  <c r="F57" i="9" s="1"/>
  <c r="F25" i="10" l="1"/>
  <c r="I27" i="10"/>
  <c r="F35" i="10"/>
  <c r="I35" i="10" s="1"/>
  <c r="F23" i="9" l="1"/>
  <c r="D28" i="5" l="1"/>
  <c r="E22" i="13" l="1"/>
  <c r="D22" i="13"/>
  <c r="C22" i="13"/>
  <c r="E19" i="13"/>
  <c r="C19" i="13"/>
  <c r="E16" i="13"/>
  <c r="D16" i="13"/>
  <c r="C16" i="13"/>
  <c r="E15" i="13"/>
  <c r="C15" i="13"/>
  <c r="G16" i="12"/>
  <c r="G15" i="12" s="1"/>
  <c r="G14" i="12" s="1"/>
  <c r="G22" i="12"/>
  <c r="G25" i="12"/>
  <c r="G24" i="12" s="1"/>
  <c r="G29" i="12"/>
  <c r="G28" i="12" s="1"/>
  <c r="G34" i="12"/>
  <c r="G33" i="12" s="1"/>
  <c r="G32" i="12" s="1"/>
  <c r="G44" i="12"/>
  <c r="G43" i="12" s="1"/>
  <c r="G42" i="12" s="1"/>
  <c r="G41" i="12" s="1"/>
  <c r="G48" i="12"/>
  <c r="G47" i="12" s="1"/>
  <c r="G46" i="12" s="1"/>
  <c r="G54" i="12"/>
  <c r="G53" i="12" s="1"/>
  <c r="G57" i="12"/>
  <c r="G56" i="12" s="1"/>
  <c r="G67" i="12"/>
  <c r="G66" i="12" s="1"/>
  <c r="G70" i="12"/>
  <c r="G69" i="12" s="1"/>
  <c r="G73" i="12"/>
  <c r="G72" i="12" s="1"/>
  <c r="G76" i="12"/>
  <c r="G75" i="12" s="1"/>
  <c r="G63" i="12"/>
  <c r="G62" i="12"/>
  <c r="G61" i="12" s="1"/>
  <c r="G60" i="12" s="1"/>
  <c r="G82" i="12"/>
  <c r="F16" i="12"/>
  <c r="F15" i="12" s="1"/>
  <c r="F14" i="12" s="1"/>
  <c r="F22" i="12"/>
  <c r="F25" i="12"/>
  <c r="F24" i="12" s="1"/>
  <c r="F29" i="12"/>
  <c r="F28" i="12" s="1"/>
  <c r="F34" i="12"/>
  <c r="F33" i="12" s="1"/>
  <c r="F32" i="12" s="1"/>
  <c r="F44" i="12"/>
  <c r="F43" i="12" s="1"/>
  <c r="F42" i="12" s="1"/>
  <c r="F41" i="12" s="1"/>
  <c r="F48" i="12"/>
  <c r="F47" i="12" s="1"/>
  <c r="F46" i="12" s="1"/>
  <c r="F54" i="12"/>
  <c r="F53" i="12" s="1"/>
  <c r="F57" i="12"/>
  <c r="F56" i="12" s="1"/>
  <c r="F67" i="12"/>
  <c r="F66" i="12"/>
  <c r="F70" i="12"/>
  <c r="F69" i="12"/>
  <c r="F73" i="12"/>
  <c r="F72" i="12"/>
  <c r="F76" i="12"/>
  <c r="F75" i="12"/>
  <c r="F63" i="12"/>
  <c r="F62" i="12"/>
  <c r="F61" i="12" s="1"/>
  <c r="F60" i="12" s="1"/>
  <c r="F82" i="12"/>
  <c r="F94" i="12"/>
  <c r="F93" i="12" s="1"/>
  <c r="F92" i="12" s="1"/>
  <c r="F90" i="12"/>
  <c r="F89" i="12"/>
  <c r="F88" i="12" s="1"/>
  <c r="F87" i="12"/>
  <c r="F86" i="12" s="1"/>
  <c r="F85" i="12" s="1"/>
  <c r="G80" i="12"/>
  <c r="F80" i="12"/>
  <c r="G79" i="12"/>
  <c r="G78" i="12" s="1"/>
  <c r="F79" i="12"/>
  <c r="F78" i="12"/>
  <c r="G39" i="12"/>
  <c r="G38" i="12" s="1"/>
  <c r="G37" i="12" s="1"/>
  <c r="G36" i="12" s="1"/>
  <c r="F39" i="12"/>
  <c r="F38" i="12"/>
  <c r="F37" i="12" s="1"/>
  <c r="F36" i="12" s="1"/>
  <c r="H101" i="11"/>
  <c r="G101" i="11"/>
  <c r="F94" i="11"/>
  <c r="F93" i="11"/>
  <c r="F92" i="11"/>
  <c r="H91" i="11"/>
  <c r="G91" i="11"/>
  <c r="F90" i="11"/>
  <c r="F89" i="11"/>
  <c r="F88" i="11" s="1"/>
  <c r="F87" i="11"/>
  <c r="F86" i="11" s="1"/>
  <c r="F85" i="11" s="1"/>
  <c r="F82" i="11"/>
  <c r="F80" i="11"/>
  <c r="F79" i="11"/>
  <c r="F78" i="11"/>
  <c r="F76" i="11"/>
  <c r="F75" i="11"/>
  <c r="F73" i="11"/>
  <c r="F72" i="11"/>
  <c r="H70" i="11"/>
  <c r="G70" i="11"/>
  <c r="G69" i="11" s="1"/>
  <c r="G65" i="11" s="1"/>
  <c r="G59" i="11" s="1"/>
  <c r="F70" i="11"/>
  <c r="F69" i="11"/>
  <c r="F67" i="11"/>
  <c r="F66" i="11" s="1"/>
  <c r="F65" i="11" s="1"/>
  <c r="H65" i="11"/>
  <c r="F63" i="11"/>
  <c r="F62" i="11" s="1"/>
  <c r="F61" i="11" s="1"/>
  <c r="F60" i="11" s="1"/>
  <c r="H59" i="11"/>
  <c r="F57" i="11"/>
  <c r="F56" i="11" s="1"/>
  <c r="H56" i="11"/>
  <c r="G56" i="11"/>
  <c r="F54" i="11"/>
  <c r="F53" i="11" s="1"/>
  <c r="H50" i="11"/>
  <c r="G50" i="11"/>
  <c r="F48" i="11"/>
  <c r="F47" i="11"/>
  <c r="F46" i="11" s="1"/>
  <c r="F44" i="11"/>
  <c r="F43" i="11" s="1"/>
  <c r="F42" i="11" s="1"/>
  <c r="F41" i="11" s="1"/>
  <c r="H43" i="11"/>
  <c r="G43" i="11"/>
  <c r="G42" i="11" s="1"/>
  <c r="G41" i="11" s="1"/>
  <c r="H42" i="11"/>
  <c r="H41" i="11" s="1"/>
  <c r="H39" i="11"/>
  <c r="H38" i="11" s="1"/>
  <c r="H37" i="11" s="1"/>
  <c r="H36" i="11" s="1"/>
  <c r="G39" i="11"/>
  <c r="F39" i="11"/>
  <c r="F38" i="11" s="1"/>
  <c r="F37" i="11" s="1"/>
  <c r="F36" i="11" s="1"/>
  <c r="G38" i="11"/>
  <c r="G37" i="11" s="1"/>
  <c r="G36" i="11" s="1"/>
  <c r="F34" i="11"/>
  <c r="F33" i="11" s="1"/>
  <c r="F32" i="11" s="1"/>
  <c r="H32" i="11"/>
  <c r="G32" i="11"/>
  <c r="F29" i="11"/>
  <c r="F28" i="11"/>
  <c r="F25" i="11"/>
  <c r="F24" i="11" s="1"/>
  <c r="F22" i="11"/>
  <c r="H20" i="11"/>
  <c r="G20" i="11"/>
  <c r="G19" i="11" s="1"/>
  <c r="G18" i="11" s="1"/>
  <c r="H19" i="11"/>
  <c r="H18" i="11" s="1"/>
  <c r="H13" i="11" s="1"/>
  <c r="F16" i="11"/>
  <c r="F15" i="11"/>
  <c r="F14" i="11" s="1"/>
  <c r="H14" i="11"/>
  <c r="G14" i="11"/>
  <c r="I22" i="10"/>
  <c r="I25" i="10"/>
  <c r="I24" i="10" s="1"/>
  <c r="I29" i="10"/>
  <c r="I28" i="10" s="1"/>
  <c r="I34" i="10"/>
  <c r="I33" i="10"/>
  <c r="I32" i="10" s="1"/>
  <c r="I39" i="10"/>
  <c r="I38" i="10"/>
  <c r="I37" i="10" s="1"/>
  <c r="I36" i="10" s="1"/>
  <c r="I44" i="10"/>
  <c r="I43" i="10" s="1"/>
  <c r="I42" i="10" s="1"/>
  <c r="I41" i="10" s="1"/>
  <c r="I14" i="10"/>
  <c r="I13" i="10" s="1"/>
  <c r="I12" i="10" s="1"/>
  <c r="I48" i="10"/>
  <c r="I47" i="10"/>
  <c r="I46" i="10" s="1"/>
  <c r="I54" i="10"/>
  <c r="I53" i="10" s="1"/>
  <c r="I57" i="10"/>
  <c r="I56" i="10"/>
  <c r="I73" i="10"/>
  <c r="I72" i="10"/>
  <c r="I71" i="10" s="1"/>
  <c r="I77" i="10"/>
  <c r="I76" i="10" s="1"/>
  <c r="I75" i="10" s="1"/>
  <c r="I80" i="10"/>
  <c r="I79" i="10" s="1"/>
  <c r="I83" i="10"/>
  <c r="H18" i="10"/>
  <c r="H17" i="10" s="1"/>
  <c r="H16" i="10" s="1"/>
  <c r="H11" i="10" s="1"/>
  <c r="H32" i="10"/>
  <c r="H43" i="10"/>
  <c r="H42" i="10" s="1"/>
  <c r="H41" i="10" s="1"/>
  <c r="H60" i="10"/>
  <c r="H59" i="10" s="1"/>
  <c r="H73" i="10"/>
  <c r="H72" i="10" s="1"/>
  <c r="H71" i="10" s="1"/>
  <c r="H70" i="10" s="1"/>
  <c r="H69" i="10" s="1"/>
  <c r="G18" i="10"/>
  <c r="G17" i="10" s="1"/>
  <c r="G16" i="10" s="1"/>
  <c r="G11" i="10" s="1"/>
  <c r="G32" i="10"/>
  <c r="G43" i="10"/>
  <c r="G42" i="10" s="1"/>
  <c r="G41" i="10" s="1"/>
  <c r="G52" i="10"/>
  <c r="G51" i="10" s="1"/>
  <c r="G50" i="10" s="1"/>
  <c r="G64" i="10"/>
  <c r="G63" i="10"/>
  <c r="G60" i="10" s="1"/>
  <c r="G59" i="10" s="1"/>
  <c r="G73" i="10"/>
  <c r="G72" i="10"/>
  <c r="G71" i="10" s="1"/>
  <c r="G70" i="10" s="1"/>
  <c r="G69" i="10" s="1"/>
  <c r="G83" i="10"/>
  <c r="F22" i="10"/>
  <c r="F24" i="10"/>
  <c r="F29" i="10"/>
  <c r="F28" i="10" s="1"/>
  <c r="F34" i="10"/>
  <c r="F33" i="10" s="1"/>
  <c r="F32" i="10" s="1"/>
  <c r="F39" i="10"/>
  <c r="F38" i="10" s="1"/>
  <c r="F37" i="10" s="1"/>
  <c r="F36" i="10" s="1"/>
  <c r="F44" i="10"/>
  <c r="F43" i="10" s="1"/>
  <c r="F42" i="10" s="1"/>
  <c r="F41" i="10" s="1"/>
  <c r="F14" i="10"/>
  <c r="F13" i="10" s="1"/>
  <c r="F12" i="10" s="1"/>
  <c r="F48" i="10"/>
  <c r="F47" i="10"/>
  <c r="F46" i="10" s="1"/>
  <c r="F54" i="10"/>
  <c r="F53" i="10" s="1"/>
  <c r="F57" i="10"/>
  <c r="F56" i="10" s="1"/>
  <c r="F73" i="10"/>
  <c r="F72" i="10" s="1"/>
  <c r="F71" i="10" s="1"/>
  <c r="F70" i="10" s="1"/>
  <c r="F69" i="10" s="1"/>
  <c r="F77" i="10"/>
  <c r="F76" i="10"/>
  <c r="F75" i="10" s="1"/>
  <c r="F80" i="10"/>
  <c r="F79" i="10"/>
  <c r="F83" i="10"/>
  <c r="I81" i="10"/>
  <c r="F81" i="10"/>
  <c r="I67" i="10"/>
  <c r="F67" i="10"/>
  <c r="I65" i="10"/>
  <c r="F65" i="10"/>
  <c r="H64" i="10"/>
  <c r="I63" i="10"/>
  <c r="F63" i="10"/>
  <c r="I61" i="10"/>
  <c r="F61" i="10"/>
  <c r="H52" i="10"/>
  <c r="H39" i="10"/>
  <c r="H38" i="10" s="1"/>
  <c r="H37" i="10" s="1"/>
  <c r="H36" i="10" s="1"/>
  <c r="G39" i="10"/>
  <c r="G38" i="10"/>
  <c r="G37" i="10" s="1"/>
  <c r="G36" i="10" s="1"/>
  <c r="I20" i="10"/>
  <c r="I19" i="10" s="1"/>
  <c r="F20" i="10"/>
  <c r="F19" i="10"/>
  <c r="H12" i="10"/>
  <c r="G12" i="10"/>
  <c r="F21" i="9"/>
  <c r="F20" i="9"/>
  <c r="F30" i="9"/>
  <c r="F29" i="9" s="1"/>
  <c r="F25" i="9"/>
  <c r="F35" i="9"/>
  <c r="F34" i="9" s="1"/>
  <c r="F33" i="9" s="1"/>
  <c r="F40" i="9"/>
  <c r="F39" i="9" s="1"/>
  <c r="F38" i="9" s="1"/>
  <c r="F37" i="9" s="1"/>
  <c r="F45" i="9"/>
  <c r="F44" i="9" s="1"/>
  <c r="F43" i="9" s="1"/>
  <c r="F42" i="9" s="1"/>
  <c r="F15" i="9"/>
  <c r="F14" i="9" s="1"/>
  <c r="F13" i="9" s="1"/>
  <c r="F49" i="9"/>
  <c r="F48" i="9" s="1"/>
  <c r="F47" i="9" s="1"/>
  <c r="F55" i="9"/>
  <c r="F54" i="9" s="1"/>
  <c r="F77" i="9"/>
  <c r="F79" i="9"/>
  <c r="F81" i="9"/>
  <c r="F83" i="9"/>
  <c r="F74" i="9"/>
  <c r="F73" i="9" s="1"/>
  <c r="F72" i="9" s="1"/>
  <c r="F71" i="9" s="1"/>
  <c r="F64" i="9"/>
  <c r="F63" i="9" s="1"/>
  <c r="F62" i="9" s="1"/>
  <c r="F61" i="9" s="1"/>
  <c r="F68" i="9"/>
  <c r="F67" i="9" s="1"/>
  <c r="F66" i="9" s="1"/>
  <c r="E23" i="6"/>
  <c r="E22" i="6" s="1"/>
  <c r="E25" i="6"/>
  <c r="E11" i="6"/>
  <c r="E13" i="6"/>
  <c r="E16" i="6"/>
  <c r="E18" i="6"/>
  <c r="E20" i="6"/>
  <c r="E28" i="6"/>
  <c r="D23" i="6"/>
  <c r="D22" i="6" s="1"/>
  <c r="D25" i="6"/>
  <c r="D11" i="6"/>
  <c r="D13" i="6"/>
  <c r="D16" i="6"/>
  <c r="D18" i="6"/>
  <c r="D20" i="6"/>
  <c r="D28" i="6"/>
  <c r="D23" i="5"/>
  <c r="D25" i="5"/>
  <c r="D11" i="5"/>
  <c r="D13" i="5"/>
  <c r="D16" i="5"/>
  <c r="D18" i="5"/>
  <c r="D20" i="5"/>
  <c r="E12" i="3"/>
  <c r="E19" i="3" s="1"/>
  <c r="E15" i="3"/>
  <c r="D12" i="3"/>
  <c r="D19" i="3" s="1"/>
  <c r="D15" i="3"/>
  <c r="D14" i="2"/>
  <c r="D18" i="2"/>
  <c r="G13" i="11" l="1"/>
  <c r="F59" i="11"/>
  <c r="F60" i="9"/>
  <c r="H87" i="10"/>
  <c r="H89" i="10" s="1"/>
  <c r="I70" i="10"/>
  <c r="I69" i="10" s="1"/>
  <c r="G52" i="12"/>
  <c r="G51" i="12" s="1"/>
  <c r="G50" i="12" s="1"/>
  <c r="G87" i="10"/>
  <c r="G89" i="10" s="1"/>
  <c r="F52" i="11"/>
  <c r="F51" i="11" s="1"/>
  <c r="F50" i="11" s="1"/>
  <c r="D15" i="5"/>
  <c r="D10" i="5" s="1"/>
  <c r="F60" i="10"/>
  <c r="F59" i="10" s="1"/>
  <c r="I60" i="10"/>
  <c r="I59" i="10" s="1"/>
  <c r="E15" i="6"/>
  <c r="F52" i="9"/>
  <c r="F51" i="9" s="1"/>
  <c r="F53" i="9"/>
  <c r="F65" i="12"/>
  <c r="F59" i="12" s="1"/>
  <c r="G65" i="12"/>
  <c r="G59" i="12" s="1"/>
  <c r="F52" i="12"/>
  <c r="F51" i="12" s="1"/>
  <c r="F50" i="12" s="1"/>
  <c r="F20" i="12"/>
  <c r="F19" i="12" s="1"/>
  <c r="F18" i="12" s="1"/>
  <c r="F13" i="12" s="1"/>
  <c r="G20" i="12"/>
  <c r="G19" i="12" s="1"/>
  <c r="G18" i="12" s="1"/>
  <c r="G13" i="12" s="1"/>
  <c r="G12" i="12" s="1"/>
  <c r="G99" i="12" s="1"/>
  <c r="F20" i="11"/>
  <c r="F19" i="11" s="1"/>
  <c r="F18" i="11" s="1"/>
  <c r="F13" i="11" s="1"/>
  <c r="F12" i="11" s="1"/>
  <c r="I52" i="10"/>
  <c r="I51" i="10" s="1"/>
  <c r="I50" i="10" s="1"/>
  <c r="F76" i="9"/>
  <c r="F70" i="9" s="1"/>
  <c r="I18" i="10"/>
  <c r="I17" i="10" s="1"/>
  <c r="I16" i="10" s="1"/>
  <c r="I11" i="10" s="1"/>
  <c r="I87" i="10" s="1"/>
  <c r="I89" i="10" s="1"/>
  <c r="F18" i="10"/>
  <c r="F52" i="10"/>
  <c r="F51" i="10" s="1"/>
  <c r="F50" i="10" s="1"/>
  <c r="F19" i="9"/>
  <c r="F18" i="9" s="1"/>
  <c r="F17" i="9" s="1"/>
  <c r="F12" i="9" s="1"/>
  <c r="D22" i="5"/>
  <c r="E10" i="6"/>
  <c r="E27" i="6" s="1"/>
  <c r="E34" i="6" s="1"/>
  <c r="D15" i="6"/>
  <c r="D10" i="6"/>
  <c r="D27" i="6" s="1"/>
  <c r="D34" i="6" s="1"/>
  <c r="F12" i="12" l="1"/>
  <c r="F99" i="12" s="1"/>
  <c r="F85" i="9"/>
  <c r="F87" i="9" s="1"/>
  <c r="J18" i="10"/>
  <c r="F17" i="10"/>
  <c r="F16" i="10" s="1"/>
  <c r="F11" i="10" s="1"/>
  <c r="D27" i="5"/>
  <c r="D34" i="5" s="1"/>
  <c r="F87" i="10" l="1"/>
  <c r="F89" i="10" s="1"/>
</calcChain>
</file>

<file path=xl/sharedStrings.xml><?xml version="1.0" encoding="utf-8"?>
<sst xmlns="http://schemas.openxmlformats.org/spreadsheetml/2006/main" count="1765" uniqueCount="397">
  <si>
    <t>в том числе</t>
  </si>
  <si>
    <t>основной долг</t>
  </si>
  <si>
    <t>проценты</t>
  </si>
  <si>
    <t>Кредиты полученные в валюте Российской Федерации</t>
  </si>
  <si>
    <t xml:space="preserve">Бюджетные кредиты,от других бюджетов бюджетной системы Российской Федерации </t>
  </si>
  <si>
    <t>Величина внутреннего государственного долга На 01.01.2020 года</t>
  </si>
  <si>
    <t>Величина внутреннего государственного долга На 01.01.2021 года</t>
  </si>
  <si>
    <t xml:space="preserve">                                                                                                                                          Приложение 1 к решению   </t>
  </si>
  <si>
    <t xml:space="preserve">Хурала представителей </t>
  </si>
  <si>
    <t xml:space="preserve">  Республики Тыва на 2019 год </t>
  </si>
  <si>
    <t>и на плановый период 2020 и 2021 годов"</t>
  </si>
  <si>
    <t>от "___" _____________  2018 года   №___</t>
  </si>
  <si>
    <t>(тыс.рублей)</t>
  </si>
  <si>
    <t>Код главы</t>
  </si>
  <si>
    <t>Код</t>
  </si>
  <si>
    <t>Наименование</t>
  </si>
  <si>
    <t>Сумма</t>
  </si>
  <si>
    <t>000 01 03 00 00 00 0000 000</t>
  </si>
  <si>
    <t>Бюджетные кредиты от других бюджетов бюджетной системы Российской Федерации</t>
  </si>
  <si>
    <t>000 01 03 01 00 10 0000 710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</si>
  <si>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</si>
  <si>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000 01 03 01 00 10 0000 810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</si>
  <si>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</si>
  <si>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Всего</t>
  </si>
  <si>
    <t xml:space="preserve">                                                                                                Приложение 2 к решению   </t>
  </si>
  <si>
    <t xml:space="preserve">  Республики Тыва на 2019 год и на плановый период 2020 и 2021 годов"</t>
  </si>
  <si>
    <t>от "___" __________  2018 года   №___</t>
  </si>
  <si>
    <t xml:space="preserve">Сумма           2020г </t>
  </si>
  <si>
    <t>Сумма  2021г</t>
  </si>
  <si>
    <t>000 01 06 06 00 00 0000 000</t>
  </si>
  <si>
    <t>Прочие источники внутреннего финансирования дефицитов бюджетов</t>
  </si>
  <si>
    <t>000 01 06 05 02 10 0000 640</t>
  </si>
  <si>
    <t>Возврат бюджетных кредитов, предоставленных другим бюджетам бюджетной системы Российской Федерации из федерального бюджета в валюте Российской Федерации</t>
  </si>
  <si>
    <t>000 01 06 05 02 10 0000 540</t>
  </si>
  <si>
    <t>Предоставление бюджетных кредитов другим бюджетам бюджетной системы Российской Федерации из федерального бюджета в валюте Российской Федерации</t>
  </si>
  <si>
    <t>Приложение 3 к решению</t>
  </si>
  <si>
    <t xml:space="preserve"> Кызылского кожууна Республики Тыва на 2019 год</t>
  </si>
  <si>
    <t>от "__" _________2018 года № ____</t>
  </si>
  <si>
    <t xml:space="preserve">                                                                                                                            (в процентах)</t>
  </si>
  <si>
    <t>Бюджеты сельских поселений</t>
  </si>
  <si>
    <t xml:space="preserve">В части доходов от оказания платных услуг и компенсации затрат государства </t>
  </si>
  <si>
    <t>Прочие доходы от оказания платных услуг (работ) получателями средств бюджетов сельских  поселений</t>
  </si>
  <si>
    <t>Прочие доходы от компенсации затрат бюджетов  сельских  поселений</t>
  </si>
  <si>
    <t>В ЧАСТИ ПРОЧИХ НЕНАЛОГОВЫХ ДОХОДОВ</t>
  </si>
  <si>
    <t xml:space="preserve">Невыясненные поступления, зачисляемые в  бюджеты сельских  поселений </t>
  </si>
  <si>
    <t>Прочие  неналоговые   доходы   бюджетов  сельских  поселений</t>
  </si>
  <si>
    <t>Средства самообложения граждан, зачисляемые в бюджеты сельских поселений</t>
  </si>
  <si>
    <t>Приложение 4 к решению</t>
  </si>
  <si>
    <t>Кызылского кожууна Республики Тыва на  2019 год</t>
  </si>
  <si>
    <t>от "___" _________ 2018 года № ____</t>
  </si>
  <si>
    <t>Код доходов</t>
  </si>
  <si>
    <t>Наименование источников</t>
  </si>
  <si>
    <t>Сумма на 2019 год</t>
  </si>
  <si>
    <t>1 00 00000 00 0000 000</t>
  </si>
  <si>
    <t>НАЛОГОВЫЕ  ДОХОДЫ</t>
  </si>
  <si>
    <t>1 01 00000 00 0000 000</t>
  </si>
  <si>
    <t>НАЛОГИ НА ПРИБЫЛЬ, ДОХОДЫ</t>
  </si>
  <si>
    <t xml:space="preserve">1 01 02000 01 0000 110 </t>
  </si>
  <si>
    <t>Налог на доходы физических лиц</t>
  </si>
  <si>
    <t xml:space="preserve"> 1 05 00000 00 0000 000</t>
  </si>
  <si>
    <t>НАЛОГИ НА СОВОКУПНЫЙ ДОХОД</t>
  </si>
  <si>
    <t>1 05 03000 01 0000 110</t>
  </si>
  <si>
    <t>Единый сельскохозяйственный налог</t>
  </si>
  <si>
    <t>1 06 00000 00 0000 110</t>
  </si>
  <si>
    <t>НАЛОГИ НА ИМУЩЕСТВО</t>
  </si>
  <si>
    <t>1 06 01000 00 0000 110</t>
  </si>
  <si>
    <t>Налог на имущество физических лиц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</si>
  <si>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</si>
  <si>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</si>
  <si>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1 06 06040 00 0000 110</t>
  </si>
  <si>
    <t>Земельный налог с физических лиц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</si>
  <si>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</si>
  <si>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</si>
  <si>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1 08 00000 00 0000 000</t>
  </si>
  <si>
    <t>ГОСУДАРСТВЕННАЯ ПОШЛИНА</t>
  </si>
  <si>
    <t xml:space="preserve">1 08 04020 01 0000 110 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</si>
  <si>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</si>
  <si>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НЕНАЛОГОВЫЕ  ДОХОДЫ</t>
  </si>
  <si>
    <t xml:space="preserve">1 13 00000 00 0000 000 </t>
  </si>
  <si>
    <t>Прочие доходы от оказания платных  услуг (работ) и компенсации затрат государства</t>
  </si>
  <si>
    <t xml:space="preserve"> 1 13 01995 10 0000 130</t>
  </si>
  <si>
    <t>Прочие доходы от оказания платных услуг (работ) получателями средств бюджетов сельских поселений</t>
  </si>
  <si>
    <t xml:space="preserve"> 1 17 00000 00 0000 000</t>
  </si>
  <si>
    <t>ПРОЧИЕ НЕНАЛОГОВЫЕ ДОХОДЫ</t>
  </si>
  <si>
    <t>1 17 14030 10 0000 180</t>
  </si>
  <si>
    <t xml:space="preserve">ИТОГО   СОБСТВЕННЫХ   ДОХОДОВ </t>
  </si>
  <si>
    <t>ФИНАНСОВАЯ ПОМОЩЬ</t>
  </si>
  <si>
    <t>2 02 15001 10 0000 151</t>
  </si>
  <si>
    <t>Дотации бюджетам сельских поселений на выравнивание бюджетной обеспеченности</t>
  </si>
  <si>
    <t>202 15002 10 0000 151</t>
  </si>
  <si>
    <t>Дотации бюджетам сельских поселений на поддержку мер по обеспечению сбалансированности бюджетов</t>
  </si>
  <si>
    <t>2 02 35118 10 0000 151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</si>
  <si>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</si>
  <si>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2 02 30024 10 0000 151</t>
  </si>
  <si>
    <t>Субвенции на осуществление государственных полномочий по установлению запрета на розничную продажу алкогольной продукции  Республике Тыва</t>
  </si>
  <si>
    <t>2 02 49999 10 0000 151</t>
  </si>
  <si>
    <t>Иные межбюджетные трансферты на долевое финансирование расходов на оплату коммунальных услуг ( в отношении расходов по оплате электрической и теловой энергии, водоснабжения),  приобретение котельно-печного топлива для казенных, бюджетных и автономных учреждений ( с учетом доставки и услуг поставщика)</t>
  </si>
  <si>
    <t>ВСЕГО ДОХОДОВ</t>
  </si>
  <si>
    <t>Приложение 5 к решению</t>
  </si>
  <si>
    <t>Кызылского кожууна Республики Тыва на 2019 год</t>
  </si>
  <si>
    <t xml:space="preserve">  </t>
  </si>
  <si>
    <t>от "___" __________ 2018 года №___</t>
  </si>
  <si>
    <t>Сумма на 2020 год</t>
  </si>
  <si>
    <t>Приложение 6 к решению</t>
  </si>
  <si>
    <t xml:space="preserve">                                                                                      Кызылского кожууна Республики Тыва 2019 год</t>
  </si>
  <si>
    <t>от "___" __________ 2018 года №____</t>
  </si>
  <si>
    <t>Код бюджетной классификации</t>
  </si>
  <si>
    <t>Наименование главного администратора доходов местного бюджета</t>
  </si>
  <si>
    <t>главного администратора доходов</t>
  </si>
  <si>
    <t xml:space="preserve">  доходов местного бюджета</t>
  </si>
  <si>
    <t>1 08 04020 01 1000 110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</si>
  <si>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 на совершение нотариальных действий</t>
  </si>
  <si>
    <t>1 08 04020 01 4000 110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</si>
  <si>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</si>
  <si>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поселений (за исключением земельных участков муниципальных бюджетных и автономных учреждений)</t>
  </si>
  <si>
    <t>1 13 01995 10 0000 130</t>
  </si>
  <si>
    <t>1 13 02995 10 0000 130</t>
  </si>
  <si>
    <t>Прочие доходы от компенсации затрат  бюджетов сельских поселений</t>
  </si>
  <si>
    <t>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</si>
  <si>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</si>
  <si>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1 17 01050 10 0000 180</t>
  </si>
  <si>
    <t>Невыясненные поступления, зачисляемые в бюджеты сельских поселений</t>
  </si>
  <si>
    <t>1 17 05050 10 0000 180</t>
  </si>
  <si>
    <t>Прочие неналоговые доходы бюджетов сельских поселений</t>
  </si>
  <si>
    <r>
      <rPr>
        <sz val="10"/>
        <rFont val="Times New Roman"/>
        <family val="1"/>
        <charset val="204"/>
      </rPr>
      <t>Дотации   бюджетам   сельских поселений    на выравнивание  бюджетной обеспеченности</t>
    </r>
    <r>
      <rPr>
        <sz val="10"/>
        <rFont val="Courier New"/>
        <family val="3"/>
        <charset val="204"/>
      </rPr>
      <t xml:space="preserve">                                                   </t>
    </r>
  </si>
  <si>
    <t>2 02 15002 10 0000 151</t>
  </si>
  <si>
    <t>2 02 2999910 0000 151</t>
  </si>
  <si>
    <t>Прочие субсидии бюджетам сельских поселений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</si>
  <si>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</si>
  <si>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2 02 45144 10 0000 151</t>
  </si>
  <si>
    <t>Межбюджетные трансферты, передаваемые бюджетам сельских поселений на комплектование книжных фондов библиотек муниципальных образований</t>
  </si>
  <si>
    <t>Субвенции бюджетам сельских поселений на выполнение передаваемых полномочий субъектов Российской Федерации</t>
  </si>
  <si>
    <t>2 08 05000 10 0000 180</t>
  </si>
  <si>
    <t>Перечисления из бюджетов сельских поселений ( 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</si>
  <si>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2 19 60010 10 0000 151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</si>
  <si>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</si>
  <si>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                                                                                                                                              Приложение 7  к решению    </t>
  </si>
  <si>
    <t>Кызылского кожууна Республики Тыва</t>
  </si>
  <si>
    <t xml:space="preserve"> Республики Тыва на  2019 год и на плановый период 2020 и 2021 годов</t>
  </si>
  <si>
    <t>Код группы, подгруппы, статьи и вида источников</t>
  </si>
  <si>
    <t xml:space="preserve">                                                                                                                                                               Приложение 8 к решению   </t>
  </si>
  <si>
    <t xml:space="preserve">Хурала представителей сельского поселения </t>
  </si>
  <si>
    <t xml:space="preserve">                                                                                                                                 Республики Тыва на 2019 год и на плановый период 2020-21 гг."</t>
  </si>
  <si>
    <t>от "__" ________ 2018 года №___</t>
  </si>
  <si>
    <t>Наименования</t>
  </si>
  <si>
    <t>РЗ</t>
  </si>
  <si>
    <t>ПР</t>
  </si>
  <si>
    <t>ЦСР</t>
  </si>
  <si>
    <t>ВР</t>
  </si>
  <si>
    <t>Общегосударственные вопросы</t>
  </si>
  <si>
    <t>01</t>
  </si>
  <si>
    <t xml:space="preserve">Депутаты Хурала представителей муниципального образования </t>
  </si>
  <si>
    <t>03</t>
  </si>
  <si>
    <t>77 0 10 30000</t>
  </si>
  <si>
    <t>100</t>
  </si>
  <si>
    <t>120</t>
  </si>
  <si>
    <t>04</t>
  </si>
  <si>
    <t>Руководство и управление в сфере установленных функций органов местного самоуправления</t>
  </si>
  <si>
    <t>77 0 00 00000</t>
  </si>
  <si>
    <t>Центральный аппарат</t>
  </si>
  <si>
    <t>77 0 10 40000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</si>
  <si>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</si>
  <si>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</si>
  <si>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Фонд оплаты труда и страховые взносы</t>
  </si>
  <si>
    <t>7701040000</t>
  </si>
  <si>
    <t>110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</si>
  <si>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</si>
  <si>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</si>
  <si>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</si>
  <si>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</si>
  <si>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</si>
  <si>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Прочая закупка товаров, работ и услуг для государственных (муниципальных) нужд</t>
  </si>
  <si>
    <t>244</t>
  </si>
  <si>
    <t>Иные бюджетные ассигнования</t>
  </si>
  <si>
    <t>800</t>
  </si>
  <si>
    <t>Уплата налогов, сборов, обязательных платежей в бюджетную систему Российской Федерации, взносов и иных платежей</t>
  </si>
  <si>
    <t>Уплата налога на имущество организаций и земельного налога</t>
  </si>
  <si>
    <t>851</t>
  </si>
  <si>
    <t>Уплата прочих налогов, сборов и иных платежей</t>
  </si>
  <si>
    <t>852</t>
  </si>
  <si>
    <t>Председатель местной администрации (исполнительно-распорядительного органа муниципального образования)</t>
  </si>
  <si>
    <t>77 0 10 10000</t>
  </si>
  <si>
    <t>Обеспечение проведения выборов и референдумов</t>
  </si>
  <si>
    <t>07</t>
  </si>
  <si>
    <t>Проведение выборов в представительные органы муниципального образования</t>
  </si>
  <si>
    <t>Резервные фонды</t>
  </si>
  <si>
    <t>11</t>
  </si>
  <si>
    <t>77 0 20  5М000</t>
  </si>
  <si>
    <t>Резервные фонды органов местного самоуправления</t>
  </si>
  <si>
    <t>Резервные средства</t>
  </si>
  <si>
    <t>870</t>
  </si>
  <si>
    <t>Другие общегосударственные вопросы</t>
  </si>
  <si>
    <t>13</t>
  </si>
  <si>
    <t>97 0 00 76050</t>
  </si>
  <si>
    <t>Мобилизационная и вневойсковая подготовка</t>
  </si>
  <si>
    <t>02</t>
  </si>
  <si>
    <t>Рукводство м управление в сфере  установленных функций</t>
  </si>
  <si>
    <t>Осуществление первичного воинского  учета на территорриях, где отсутствуют военные комиссариаты</t>
  </si>
  <si>
    <t>99 9 00 51180</t>
  </si>
  <si>
    <t>Сельское хозяйство и рыболовство</t>
  </si>
  <si>
    <t>Дорожное хозяйство</t>
  </si>
  <si>
    <t>09</t>
  </si>
  <si>
    <t>Содержание и управление дорожным хозяйством</t>
  </si>
  <si>
    <t>77 0 1Д00</t>
  </si>
  <si>
    <t>Другие вопросы в области национальной экономики</t>
  </si>
  <si>
    <t>Бюджетные инвестиции</t>
  </si>
  <si>
    <t>12</t>
  </si>
  <si>
    <t>77 0 20 1И000</t>
  </si>
  <si>
    <t>Бюджетные инвестиции в объекты государственной (муниципальной) собственности государственным (муниципальным) учреждениям</t>
  </si>
  <si>
    <t>Бюджетные инвестиции в объекты государственной (муниципальной) собственности казенным учреждениям вне рамок государственного оборонного заказа</t>
  </si>
  <si>
    <t>411</t>
  </si>
  <si>
    <t>Жилищно-коммунальное хозяйство</t>
  </si>
  <si>
    <t>05</t>
  </si>
  <si>
    <t>Коммунальное хозяйство</t>
  </si>
  <si>
    <t>77 0 20 1К000</t>
  </si>
  <si>
    <t>Благоустройство</t>
  </si>
  <si>
    <t>Закупка товаров, работ и услуг для государственных (муниципальных) нужд -уличное освещение</t>
  </si>
  <si>
    <t>77 0 20 4Б010</t>
  </si>
  <si>
    <t>Закупка товаров, работ и услуг для государственных (муниципальных) нужд-озеленение</t>
  </si>
  <si>
    <t>77 0 20 4Б020</t>
  </si>
  <si>
    <t>Закупка товаров, работ и услуг для государственных (муниципальных) нужд-захоронение</t>
  </si>
  <si>
    <t>77 0 20 4Б030</t>
  </si>
  <si>
    <t>Закупка товаров, работ и услуг для государственных (муниципальных) нужд-прочие мероприятия</t>
  </si>
  <si>
    <t>77 0 20 4Б040</t>
  </si>
  <si>
    <t>Культура и кинематоргафия</t>
  </si>
  <si>
    <t>08</t>
  </si>
  <si>
    <t>Культура</t>
  </si>
  <si>
    <t>Дворцы и дома культуры</t>
  </si>
  <si>
    <t>77 0 00 2К010</t>
  </si>
  <si>
    <t>Предоставление субсидий государственным (муниципальным)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</si>
  <si>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</si>
  <si>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</si>
  <si>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</si>
  <si>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</si>
  <si>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</si>
  <si>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Библиотеки</t>
  </si>
  <si>
    <t>77 0 2К02</t>
  </si>
  <si>
    <t xml:space="preserve">Учебно-методические кабинеты, централизованные бухгалтерии, группы хозяйственного обслуживания, учебные фильмотеки, межкольные учебно-производственные комбинаты, логопедические пункты </t>
  </si>
  <si>
    <t>Расходы   казенными учреждениями</t>
  </si>
  <si>
    <t>77 0 00 2К040</t>
  </si>
  <si>
    <t>ВСЕГО РАСХОДОВ</t>
  </si>
  <si>
    <t>Приложение №9 к решению</t>
  </si>
  <si>
    <t xml:space="preserve">                   Хурала представителей сельского поселения </t>
  </si>
  <si>
    <t xml:space="preserve">                       от "___" ________ 2018 года №____</t>
  </si>
  <si>
    <t>Сумма на 2021 год</t>
  </si>
  <si>
    <t>бюджетные средства</t>
  </si>
  <si>
    <t>за счет доходов от оказания платных услуг</t>
  </si>
  <si>
    <t>Социальное обеспечение населения</t>
  </si>
  <si>
    <t>10</t>
  </si>
  <si>
    <t>Пособия, компенсации и иные социальные выплаты
гражданам, кроме публичных нормативных обязательств</t>
  </si>
  <si>
    <t>77030С0290</t>
  </si>
  <si>
    <t>321</t>
  </si>
  <si>
    <t>Субсидии гражданам на приобретение жилья</t>
  </si>
  <si>
    <t>77030С0262</t>
  </si>
  <si>
    <t>322</t>
  </si>
  <si>
    <t>Условно-утвержденные расходы</t>
  </si>
  <si>
    <t xml:space="preserve">                                                                                                                                                               Приложение 10 к решению   </t>
  </si>
  <si>
    <t xml:space="preserve">                                                                                                                                  Республики Тыва на 2019 год и на плановый период 2020 и 2021 годов."</t>
  </si>
  <si>
    <t>от "___" _________ 2018 года  №___</t>
  </si>
  <si>
    <t>Функционирование представительных органов муниципальных образований</t>
  </si>
  <si>
    <t>77 0 10 20000</t>
  </si>
  <si>
    <t xml:space="preserve">Глава-председатель Хурала представителей муниципального образования </t>
  </si>
  <si>
    <t>77 0 20 1Б010</t>
  </si>
  <si>
    <t>77 0 20 1Б020</t>
  </si>
  <si>
    <t>77 0 20 1Б030</t>
  </si>
  <si>
    <t>77 0 20 1Б040</t>
  </si>
  <si>
    <t>Обеспечение деятельности подведомственных учреж-й</t>
  </si>
  <si>
    <t>7702К00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</si>
  <si>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 хозяйственное обслуживание</t>
  </si>
  <si>
    <t>7702К03</t>
  </si>
  <si>
    <t xml:space="preserve">                                                                                                         Приложение 11 к решению   </t>
  </si>
  <si>
    <t xml:space="preserve">                                Республики Тыва на 2019 год и на плановый период 2020 и 2021 годов."</t>
  </si>
  <si>
    <t>от "___" __________ 2018 года  №___</t>
  </si>
  <si>
    <t>Сумма на           2020 год</t>
  </si>
  <si>
    <t xml:space="preserve">                                                                                                                                           Приложение 12 к решению </t>
  </si>
  <si>
    <t>на 2019 год и плановый период 2020 и 2021 год"</t>
  </si>
  <si>
    <t>от "___" декабря 2018г №____</t>
  </si>
  <si>
    <t>(тыс. рублей)</t>
  </si>
  <si>
    <t>№ п/п</t>
  </si>
  <si>
    <t>Внутренние заимствования</t>
  </si>
  <si>
    <t>2019 год</t>
  </si>
  <si>
    <t>2020 год</t>
  </si>
  <si>
    <t>2021 год</t>
  </si>
  <si>
    <t>1.</t>
  </si>
  <si>
    <t>Кредитные соглашения и договоры, заключенные от имени муниципального района</t>
  </si>
  <si>
    <t>1.1</t>
  </si>
  <si>
    <t>Привлечение средств</t>
  </si>
  <si>
    <t xml:space="preserve">    - бюджетные кредиты от других бюджетов</t>
  </si>
  <si>
    <t xml:space="preserve">    -  кредиты кредитных организаций</t>
  </si>
  <si>
    <t>1.2</t>
  </si>
  <si>
    <t xml:space="preserve">Погашение </t>
  </si>
  <si>
    <t xml:space="preserve">    - основной долг по кредитам</t>
  </si>
  <si>
    <t xml:space="preserve">    - проценты по кредитам</t>
  </si>
  <si>
    <t>2.</t>
  </si>
  <si>
    <t>Общий объем заимствований, направляемых на покрытие дефицита кожуунного бюджета</t>
  </si>
  <si>
    <t>привлечение средств</t>
  </si>
  <si>
    <t>погашение основной суммы долга</t>
  </si>
  <si>
    <t>Приложение 1</t>
  </si>
  <si>
    <t>к Постановлению администрации</t>
  </si>
  <si>
    <t>наименование поселения</t>
  </si>
  <si>
    <t>от "____"_____________2018г №____</t>
  </si>
  <si>
    <t>Перечень и коды целевых статей расходов непрограммного направления бюджета поселений</t>
  </si>
  <si>
    <t>Р/Пр</t>
  </si>
  <si>
    <t>0103</t>
  </si>
  <si>
    <t xml:space="preserve"> Глава поселения</t>
  </si>
  <si>
    <t>Депутаты ХП поселения</t>
  </si>
  <si>
    <t>0104</t>
  </si>
  <si>
    <t>Аппарат администрации поселения</t>
  </si>
  <si>
    <t>Председатель администрации поселения</t>
  </si>
  <si>
    <t>0111</t>
  </si>
  <si>
    <t>77 0 20 5М000</t>
  </si>
  <si>
    <t>Резервный фонд местного бюджета</t>
  </si>
  <si>
    <t>77 0 20 5Р000</t>
  </si>
  <si>
    <t>Резервный фонд Республиканского бюджета</t>
  </si>
  <si>
    <t>77 0 20 5Ф000</t>
  </si>
  <si>
    <t>Резервный фонд РФ</t>
  </si>
  <si>
    <t>0113</t>
  </si>
  <si>
    <t>Расходы на запрет  розничную продажу алкогольной продукции</t>
  </si>
  <si>
    <t>0203</t>
  </si>
  <si>
    <t xml:space="preserve">Первичный воинский учет </t>
  </si>
  <si>
    <t>0409</t>
  </si>
  <si>
    <t xml:space="preserve">77 0 20 1А00   </t>
  </si>
  <si>
    <t>Средства дорожного фонда</t>
  </si>
  <si>
    <t>0412</t>
  </si>
  <si>
    <t>Софинансирование инвестиционных проектов из местного бюджета</t>
  </si>
  <si>
    <t>0501</t>
  </si>
  <si>
    <t>77 0 20 1Ж000</t>
  </si>
  <si>
    <t>Жилищное хозяйство</t>
  </si>
  <si>
    <t>0502</t>
  </si>
  <si>
    <t>77 0  20 1К000</t>
  </si>
  <si>
    <t>0503</t>
  </si>
  <si>
    <t xml:space="preserve">77 0 20 4Б000 </t>
  </si>
  <si>
    <t>Благоустройство -уличное освещение</t>
  </si>
  <si>
    <t>77 0 20 4Б000</t>
  </si>
  <si>
    <t>Благоустройство-озеленение</t>
  </si>
  <si>
    <t>Благоустройство-захоронение</t>
  </si>
  <si>
    <t xml:space="preserve">Благоустройство-прочие мероприятия </t>
  </si>
  <si>
    <t>0801</t>
  </si>
  <si>
    <t>77 0 00 2К000</t>
  </si>
  <si>
    <t>Дома культуры</t>
  </si>
  <si>
    <t>77 0 00 2К020</t>
  </si>
  <si>
    <t>0804</t>
  </si>
  <si>
    <t>Централизованные бухгалтерии</t>
  </si>
  <si>
    <t>77 0  00 2К040</t>
  </si>
  <si>
    <t>Хозяйственное обслуживание</t>
  </si>
  <si>
    <t>1003</t>
  </si>
  <si>
    <t>77 0 30 С0000</t>
  </si>
  <si>
    <t>1301</t>
  </si>
  <si>
    <t>77 0 20  13000</t>
  </si>
  <si>
    <t>Обслуживание муниципального долга</t>
  </si>
  <si>
    <t>Примечание: надо утвердить до 15 ноября 2014г Постановлением администрации и включить перечень документов бюджета</t>
  </si>
  <si>
    <t>Верхний                                                                                                                                                                                                   предел муниципального долга сельского поселения сумон                                             Баян-Кольский Кызылского кожууна Республики Тыва на 01.01.2020 года</t>
  </si>
  <si>
    <t>Задолженность по финансовым обязательствам сумон Баян-Кольский Кызылского кожууна Республики Тыва</t>
  </si>
  <si>
    <t>Верхний                                                                                                                                                                                                   предел муниципального долга сельского поселения сумон Баян-Кольский  Кызылского кожууна Республики Тыва на 01.01.2022 года</t>
  </si>
  <si>
    <t>Верхний                                                                                                                                                                                                   предел муниципального долга сельского поселения сумон                                              Баян-Кольский Кызылского кожууна Республики Тыва на 01.01.2021 года</t>
  </si>
  <si>
    <t xml:space="preserve">               Источники внутреннего финансирования дефицита бюджета сельского поселения сельского поселения сумон Баян-Кольский Кызылского кожууна Республики Тыва на 2019 год </t>
  </si>
  <si>
    <t xml:space="preserve">сельского поселения сумон Баян-Кольский </t>
  </si>
  <si>
    <t>сумон Баян-Кольский Кызылского кожууна</t>
  </si>
  <si>
    <t xml:space="preserve">Хурала представителей сельского поселения сумон Баян-Кольский </t>
  </si>
  <si>
    <t>Нормативы распределения доходов в бюджет сельского поселения сумон Баян-Кольский Кызылского  кожууна Республики Тыва на 2019 год и на плановый период 2020 и 2021 годов</t>
  </si>
  <si>
    <t xml:space="preserve">Хурала представителей  сельского поселения сумон Баян-Кольский </t>
  </si>
  <si>
    <t xml:space="preserve">  Хурала представителей сельского поселения сумон Баян-Кольский </t>
  </si>
  <si>
    <t xml:space="preserve">           ПОСТУПЛЕНИЕ ДОХОДОВ                                                                                                                                                                                                                                           В БЮДЖЕТ СЕЛЬСКОГО ПОСЕЛЕНИЯ СУМОНА БАЯН-КОЛЬКИЙ                                                                                  КЫЗЫЛСКОГО КОЖУУНА НА ПЛАНОВЫЙ ПЕРИОД 2020 И  2021 ГОДОВ</t>
  </si>
  <si>
    <t xml:space="preserve"> сельского поселения сумон Баян-Кольский </t>
  </si>
  <si>
    <t>Перечень                                                                                                                                                       главных администраторов доходов бюджета сельского поселения сумон Баян-Кольский  Кызылского кожууна Республики Тыва на 2019 год и на плановый период 2020 и 2021 годов</t>
  </si>
  <si>
    <t>Администрация сельского поселения сумон Баян-Кольский  Кызылского  кожууна Республики Тыва</t>
  </si>
  <si>
    <t xml:space="preserve">Администрация сельского поселения сумон Баян-Кольский </t>
  </si>
  <si>
    <t>Перечень                                                                                                                                                                                                 главных администраторов источников внутреннего финансирования дефицита местного бюджета сельского поселения сумон Баян-Кольский  Кызылского кожууна Республики Тыва на 2019 год и на плановый период 2020 и 2021 годов</t>
  </si>
  <si>
    <t>сумон Баян-Кольский  Кызылского кожууна Республики Тыва</t>
  </si>
  <si>
    <t>Распределение                                                                                                                                                                                      бюджетных ассигнований на 2019 год  по разделам и подразделам, целевым статьям и видам расходов сельского поселения сумон Баян-Кольский  Кызылского кожууна Республики Тыва</t>
  </si>
  <si>
    <t xml:space="preserve">                                                                         "О проекте бюджета  сельского поселения сумон Баян-Кольский  Кызылского кожууна</t>
  </si>
  <si>
    <t>Распределение                                                                                                                                                                                      бюджетных ассигнований на плановый период 2019 и 2020 годы  по разделам и подразделам, целевым статьям и видам расходов сельского поселения сумон Баян-Кольский  Кызылского кожууна Республики Тыва</t>
  </si>
  <si>
    <t xml:space="preserve">Ведомственная структура                                                                                                                                                                                                                 расходов бюджета сельского поселения сумон Баян-Кольский  Кызылского кожууна                                            Республики Тыва на 2019 год </t>
  </si>
  <si>
    <t xml:space="preserve">Администрация сельского поселения сумон Баян-Кольский  </t>
  </si>
  <si>
    <t xml:space="preserve">Ведомственная структура                                                                                                                                                                                                                 расходов бюджета сельского поселения сумон Баян-Кольский  Кызылского кожууна                                            Республики Тыва на плановый период 2020 и 2021 годы </t>
  </si>
  <si>
    <t>Баян-Кольский  Кызылского кожууна Республики Тыва</t>
  </si>
  <si>
    <t>"О бюджете сельского поселения сумон</t>
  </si>
  <si>
    <t>Программа муниципальных  внутренних заимствований  сельского послеления сумон Баян-Кольский  Кызылского кожууна Республики Тыва на 2019 год и на плановый период 2020 и 2021 годов</t>
  </si>
  <si>
    <t>831</t>
  </si>
  <si>
    <t>77 0 10 4Б010</t>
  </si>
  <si>
    <t>77 0 10 4Б040</t>
  </si>
  <si>
    <t>77 0 210 4Б040</t>
  </si>
  <si>
    <t>Величина внутреннего государственного долга На 01.01.2022 года</t>
  </si>
  <si>
    <t xml:space="preserve">                                                                                                                 "О бюджете сельского поселения </t>
  </si>
  <si>
    <t xml:space="preserve">                       "О   бюджете сельского поселения сумон Баян-Кольский  Кызылского кожууна</t>
  </si>
  <si>
    <t xml:space="preserve">               Источники внутреннего финансирования дефицита бюджета сельсого поселения сумона Баян-Колькский Кызылского кожууна Республики Тыва на плановый период 2020 и 2021 годов </t>
  </si>
  <si>
    <t xml:space="preserve">                                                                                     "О  бюджете сельского поселения сумон Баян-Кольский </t>
  </si>
  <si>
    <t xml:space="preserve">"О  бюджете сельского поселения сумон Баян-Кольский </t>
  </si>
  <si>
    <t xml:space="preserve">           ПОСТУПЛЕНИЕ ДОХОДОВ                                                                                                                                                                                                                                           В БЮДЖЕТ СЕЛЬСКОГО ПОСЕЛЕНИЯ СУМОН БАЯН-КОЛЬСКИЙ                                                                                          КЫЗЫЛСКОГО КОЖУУНА НА 2019 ГОД</t>
  </si>
  <si>
    <t xml:space="preserve">"О бюджете сельского поселения сумон Баян-Кольский </t>
  </si>
  <si>
    <t xml:space="preserve"> «О   бюджете сельского поселения сумон Баян-Кольский </t>
  </si>
  <si>
    <t xml:space="preserve">                                                                                                              "О  бюджете сельского поселения сумон Баян-Кольский  Кызылского кожууна</t>
  </si>
  <si>
    <t xml:space="preserve">                                                                                                                                 "О  бюджете сельского поселения сумон Баян-Кольский  Кызылского кожууна</t>
  </si>
  <si>
    <t xml:space="preserve">                                                                                                                                 Республики Тыва на 2019 год и на плановый период 2020 т 2021 годов."</t>
  </si>
  <si>
    <t xml:space="preserve">                                                                                                                                 "О  бюджете  сельского поселения сумон Баян-Кольский  Кызылского кожууна</t>
  </si>
  <si>
    <t xml:space="preserve">                              "О  бюджете сельского поселения сумон Баян-Кольский  Кызылского кожууна</t>
  </si>
  <si>
    <t>Администрация сельского поселения сумона Баян-Кольский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</si>
</sst>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3" x14ac:knownFonts="1">
    <font>
      <sz val="10"/>
      <name val="Arial Cyr"/>
      <charset val="204"/>
    </font>
    <font>
      <sz val="11"/>
      <color rgb="FF008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Courier New"/>
      <family val="3"/>
      <charset val="204"/>
    </font>
    <font>
      <sz val="10"/>
      <color rgb="FF800000"/>
      <name val="Times New Roman"/>
      <family val="1"/>
      <charset val="204"/>
    </font>
    <font>
      <b/>
      <sz val="10"/>
      <name val="Arial Cyr"/>
      <charset val="204"/>
    </font>
    <font>
      <b/>
      <sz val="10"/>
      <name val="Rockwell Condensed"/>
      <family val="1"/>
    </font>
    <font>
      <i/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 Cyr"/>
      <family val="1"/>
      <charset val="204"/>
    </font>
    <font>
      <b/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240">
    <xf numFmtId="0" fontId="0" fillId="0" borderId="0" xfId="0"/>
    <xf numFmtId="164" fontId="2" fillId="0" borderId="0" xfId="0" applyNumberFormat="1" applyFont="1" applyAlignment="1">
      <alignment vertical="top" wrapText="1"/>
    </xf>
    <xf numFmtId="164" fontId="4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165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/>
    </xf>
    <xf numFmtId="0" fontId="5" fillId="0" borderId="3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4" fillId="0" borderId="1" xfId="0" applyFont="1" applyBorder="1"/>
    <xf numFmtId="49" fontId="2" fillId="0" borderId="1" xfId="1" applyNumberFormat="1" applyFont="1" applyFill="1" applyBorder="1" applyAlignment="1">
      <alignment horizontal="center" vertical="top"/>
    </xf>
    <xf numFmtId="0" fontId="3" fillId="0" borderId="1" xfId="1" applyNumberFormat="1" applyFont="1" applyFill="1" applyBorder="1" applyAlignment="1">
      <alignment horizontal="center" vertical="top" wrapText="1"/>
    </xf>
    <xf numFmtId="164" fontId="3" fillId="0" borderId="1" xfId="1" applyNumberFormat="1" applyFont="1" applyFill="1" applyBorder="1" applyAlignment="1">
      <alignment horizontal="center" vertical="top"/>
    </xf>
    <xf numFmtId="0" fontId="2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0" fillId="0" borderId="0" xfId="1" applyNumberFormat="1" applyFont="1" applyFill="1" applyBorder="1"/>
    <xf numFmtId="0" fontId="0" fillId="0" borderId="0" xfId="1" applyNumberFormat="1" applyFont="1" applyFill="1" applyBorder="1"/>
    <xf numFmtId="0" fontId="4" fillId="0" borderId="1" xfId="0" applyFont="1" applyBorder="1" applyAlignment="1">
      <alignment horizontal="center" vertical="top" wrapText="1"/>
    </xf>
    <xf numFmtId="0" fontId="7" fillId="0" borderId="1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7" fillId="0" borderId="1" xfId="1" applyNumberFormat="1" applyFont="1" applyFill="1" applyBorder="1" applyAlignment="1">
      <alignment horizontal="left" vertical="center"/>
    </xf>
    <xf numFmtId="0" fontId="5" fillId="0" borderId="1" xfId="1" applyNumberFormat="1" applyFont="1" applyFill="1" applyBorder="1" applyAlignment="1">
      <alignment horizontal="left" vertical="top" wrapText="1"/>
    </xf>
    <xf numFmtId="0" fontId="5" fillId="3" borderId="1" xfId="1" applyNumberFormat="1" applyFont="1" applyFill="1" applyBorder="1" applyAlignment="1">
      <alignment horizontal="left" vertical="top" wrapText="1"/>
    </xf>
    <xf numFmtId="0" fontId="4" fillId="0" borderId="0" xfId="1" applyNumberFormat="1" applyFont="1" applyFill="1" applyBorder="1"/>
    <xf numFmtId="0" fontId="8" fillId="0" borderId="0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/>
    <xf numFmtId="0" fontId="8" fillId="0" borderId="0" xfId="1" applyNumberFormat="1" applyFont="1" applyFill="1" applyBorder="1" applyAlignment="1">
      <alignment horizontal="center" wrapText="1"/>
    </xf>
    <xf numFmtId="0" fontId="4" fillId="0" borderId="0" xfId="1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justify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justify" vertical="center" wrapText="1"/>
    </xf>
    <xf numFmtId="0" fontId="5" fillId="0" borderId="1" xfId="1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0" xfId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/>
    <xf numFmtId="164" fontId="7" fillId="0" borderId="1" xfId="1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justify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1" fontId="6" fillId="3" borderId="1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justify" vertical="center" wrapText="1"/>
    </xf>
    <xf numFmtId="0" fontId="4" fillId="0" borderId="1" xfId="1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justify" vertical="center" wrapText="1"/>
    </xf>
    <xf numFmtId="0" fontId="4" fillId="0" borderId="0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/>
    <xf numFmtId="2" fontId="6" fillId="0" borderId="1" xfId="1" applyNumberFormat="1" applyFont="1" applyFill="1" applyBorder="1" applyAlignment="1">
      <alignment horizontal="center"/>
    </xf>
    <xf numFmtId="0" fontId="0" fillId="0" borderId="0" xfId="1" applyNumberFormat="1" applyFont="1" applyFill="1" applyBorder="1"/>
    <xf numFmtId="0" fontId="0" fillId="0" borderId="0" xfId="1" applyNumberFormat="1" applyFont="1" applyFill="1" applyBorder="1"/>
    <xf numFmtId="0" fontId="4" fillId="0" borderId="0" xfId="1" applyNumberFormat="1" applyFont="1" applyFill="1" applyBorder="1" applyAlignment="1">
      <alignment horizontal="right"/>
    </xf>
    <xf numFmtId="0" fontId="4" fillId="0" borderId="0" xfId="1" applyNumberFormat="1" applyFont="1" applyFill="1" applyBorder="1" applyAlignment="1"/>
    <xf numFmtId="0" fontId="4" fillId="0" borderId="0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1" xfId="1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49" fontId="13" fillId="0" borderId="1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/>
    <xf numFmtId="0" fontId="6" fillId="0" borderId="5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3" xfId="1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justify" vertical="center"/>
    </xf>
    <xf numFmtId="0" fontId="4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Font="1" applyBorder="1"/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2" fontId="6" fillId="4" borderId="1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0" fontId="16" fillId="0" borderId="0" xfId="0" applyFont="1" applyBorder="1"/>
    <xf numFmtId="0" fontId="16" fillId="0" borderId="0" xfId="0" applyFont="1"/>
    <xf numFmtId="0" fontId="4" fillId="0" borderId="1" xfId="0" applyFont="1" applyBorder="1" applyAlignment="1">
      <alignment wrapText="1"/>
    </xf>
    <xf numFmtId="2" fontId="4" fillId="4" borderId="1" xfId="0" applyNumberFormat="1" applyFont="1" applyFill="1" applyBorder="1" applyAlignment="1">
      <alignment horizontal="center" wrapText="1"/>
    </xf>
    <xf numFmtId="2" fontId="0" fillId="0" borderId="0" xfId="0" applyNumberFormat="1" applyFont="1" applyBorder="1"/>
    <xf numFmtId="0" fontId="4" fillId="0" borderId="1" xfId="0" applyFont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16" fillId="0" borderId="1" xfId="0" applyFont="1" applyBorder="1"/>
    <xf numFmtId="0" fontId="0" fillId="0" borderId="1" xfId="0" applyFont="1" applyBorder="1"/>
    <xf numFmtId="0" fontId="6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wrapText="1"/>
    </xf>
    <xf numFmtId="0" fontId="17" fillId="0" borderId="0" xfId="0" applyFont="1" applyBorder="1"/>
    <xf numFmtId="0" fontId="17" fillId="0" borderId="0" xfId="0" applyFont="1"/>
    <xf numFmtId="0" fontId="17" fillId="0" borderId="8" xfId="0" applyFont="1" applyBorder="1" applyAlignment="1">
      <alignment wrapText="1"/>
    </xf>
    <xf numFmtId="2" fontId="6" fillId="3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8" fillId="0" borderId="0" xfId="0" applyFont="1" applyBorder="1"/>
    <xf numFmtId="0" fontId="18" fillId="0" borderId="0" xfId="0" applyFont="1"/>
    <xf numFmtId="0" fontId="4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0" fillId="0" borderId="0" xfId="0" applyFont="1" applyAlignment="1">
      <alignment wrapText="1"/>
    </xf>
    <xf numFmtId="2" fontId="0" fillId="0" borderId="0" xfId="0" applyNumberFormat="1" applyFont="1"/>
    <xf numFmtId="0" fontId="19" fillId="0" borderId="0" xfId="0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Font="1"/>
    <xf numFmtId="0" fontId="6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2" fontId="6" fillId="0" borderId="9" xfId="0" applyNumberFormat="1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right"/>
    </xf>
    <xf numFmtId="0" fontId="13" fillId="0" borderId="10" xfId="0" applyFont="1" applyBorder="1" applyAlignment="1">
      <alignment wrapText="1"/>
    </xf>
    <xf numFmtId="49" fontId="4" fillId="0" borderId="1" xfId="0" applyNumberFormat="1" applyFont="1" applyBorder="1" applyAlignment="1">
      <alignment horizontal="right"/>
    </xf>
    <xf numFmtId="0" fontId="4" fillId="3" borderId="1" xfId="0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49" fontId="11" fillId="3" borderId="10" xfId="0" applyNumberFormat="1" applyFont="1" applyFill="1" applyBorder="1" applyAlignment="1" applyProtection="1">
      <alignment horizontal="left" vertical="top" wrapText="1"/>
    </xf>
    <xf numFmtId="2" fontId="17" fillId="0" borderId="1" xfId="0" applyNumberFormat="1" applyFont="1" applyBorder="1" applyAlignment="1">
      <alignment horizontal="center" wrapText="1"/>
    </xf>
    <xf numFmtId="0" fontId="4" fillId="4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4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6" fillId="3" borderId="1" xfId="0" applyFont="1" applyFill="1" applyBorder="1" applyAlignment="1">
      <alignment vertical="center" wrapText="1"/>
    </xf>
    <xf numFmtId="0" fontId="2" fillId="0" borderId="0" xfId="1" applyNumberFormat="1" applyFont="1" applyFill="1" applyBorder="1"/>
    <xf numFmtId="0" fontId="21" fillId="0" borderId="0" xfId="0" applyFont="1" applyAlignment="1"/>
    <xf numFmtId="0" fontId="2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1" applyNumberFormat="1" applyFont="1" applyFill="1" applyBorder="1" applyAlignment="1">
      <alignment horizontal="right"/>
    </xf>
    <xf numFmtId="0" fontId="7" fillId="0" borderId="5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/>
    </xf>
    <xf numFmtId="0" fontId="12" fillId="0" borderId="5" xfId="1" applyNumberFormat="1" applyFont="1" applyFill="1" applyBorder="1" applyAlignment="1">
      <alignment horizontal="left" vertical="center" wrapText="1"/>
    </xf>
    <xf numFmtId="164" fontId="5" fillId="0" borderId="5" xfId="1" applyNumberFormat="1" applyFont="1" applyFill="1" applyBorder="1" applyAlignment="1">
      <alignment horizontal="center" vertical="center"/>
    </xf>
    <xf numFmtId="49" fontId="5" fillId="0" borderId="11" xfId="1" applyNumberFormat="1" applyFont="1" applyFill="1" applyBorder="1" applyAlignment="1">
      <alignment horizontal="center" vertical="center"/>
    </xf>
    <xf numFmtId="0" fontId="5" fillId="0" borderId="11" xfId="1" applyNumberFormat="1" applyFont="1" applyFill="1" applyBorder="1" applyAlignment="1">
      <alignment horizontal="justify" vertical="center"/>
    </xf>
    <xf numFmtId="164" fontId="5" fillId="0" borderId="11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/>
    <xf numFmtId="0" fontId="12" fillId="0" borderId="11" xfId="1" applyNumberFormat="1" applyFont="1" applyFill="1" applyBorder="1" applyAlignment="1">
      <alignment horizontal="justify" vertical="center" wrapText="1"/>
    </xf>
    <xf numFmtId="49" fontId="5" fillId="0" borderId="11" xfId="1" applyNumberFormat="1" applyFont="1" applyFill="1" applyBorder="1" applyAlignment="1">
      <alignment vertical="center"/>
    </xf>
    <xf numFmtId="0" fontId="5" fillId="0" borderId="11" xfId="1" applyNumberFormat="1" applyFont="1" applyFill="1" applyBorder="1" applyAlignment="1">
      <alignment vertical="center"/>
    </xf>
    <xf numFmtId="0" fontId="5" fillId="0" borderId="11" xfId="1" applyNumberFormat="1" applyFont="1" applyFill="1" applyBorder="1" applyAlignment="1">
      <alignment horizontal="center" vertical="center"/>
    </xf>
    <xf numFmtId="0" fontId="5" fillId="0" borderId="12" xfId="1" applyNumberFormat="1" applyFont="1" applyFill="1" applyBorder="1" applyAlignment="1">
      <alignment vertical="center"/>
    </xf>
    <xf numFmtId="164" fontId="5" fillId="0" borderId="12" xfId="1" applyNumberFormat="1" applyFont="1" applyFill="1" applyBorder="1" applyAlignment="1">
      <alignment horizontal="center" vertical="center"/>
    </xf>
    <xf numFmtId="0" fontId="2" fillId="0" borderId="0" xfId="0" applyFont="1"/>
    <xf numFmtId="0" fontId="2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 wrapText="1"/>
    </xf>
    <xf numFmtId="49" fontId="2" fillId="0" borderId="0" xfId="0" applyNumberFormat="1" applyFont="1"/>
    <xf numFmtId="49" fontId="2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top"/>
    </xf>
    <xf numFmtId="0" fontId="7" fillId="0" borderId="1" xfId="1" applyNumberFormat="1" applyFont="1" applyFill="1" applyBorder="1" applyAlignment="1">
      <alignment horizontal="center" vertical="top" wrapText="1"/>
    </xf>
    <xf numFmtId="164" fontId="7" fillId="0" borderId="1" xfId="1" applyNumberFormat="1" applyFont="1" applyFill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wrapText="1"/>
    </xf>
    <xf numFmtId="164" fontId="4" fillId="0" borderId="9" xfId="0" applyNumberFormat="1" applyFont="1" applyBorder="1" applyAlignment="1">
      <alignment horizontal="center" wrapText="1"/>
    </xf>
    <xf numFmtId="0" fontId="5" fillId="0" borderId="0" xfId="0" applyFont="1" applyBorder="1" applyAlignment="1"/>
    <xf numFmtId="0" fontId="6" fillId="0" borderId="1" xfId="0" applyFont="1" applyBorder="1"/>
    <xf numFmtId="2" fontId="20" fillId="0" borderId="1" xfId="0" applyNumberFormat="1" applyFont="1" applyBorder="1" applyAlignment="1">
      <alignment horizontal="center"/>
    </xf>
    <xf numFmtId="0" fontId="6" fillId="0" borderId="0" xfId="0" applyFont="1"/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/>
    </xf>
    <xf numFmtId="0" fontId="4" fillId="3" borderId="0" xfId="1" applyNumberFormat="1" applyFont="1" applyFill="1" applyBorder="1" applyAlignment="1">
      <alignment horizontal="right"/>
    </xf>
    <xf numFmtId="0" fontId="7" fillId="3" borderId="0" xfId="1" applyNumberFormat="1" applyFont="1" applyFill="1" applyBorder="1" applyAlignment="1">
      <alignment horizontal="center" wrapText="1"/>
    </xf>
    <xf numFmtId="0" fontId="4" fillId="0" borderId="0" xfId="1" applyNumberFormat="1" applyFont="1" applyFill="1" applyBorder="1" applyAlignment="1">
      <alignment horizontal="right"/>
    </xf>
    <xf numFmtId="0" fontId="6" fillId="3" borderId="0" xfId="1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1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W22"/>
  <sheetViews>
    <sheetView view="pageBreakPreview" topLeftCell="A17" zoomScaleNormal="100" workbookViewId="0">
      <selection activeCell="A20" sqref="A20:D20"/>
    </sheetView>
  </sheetViews>
  <sheetFormatPr defaultRowHeight="15.6" x14ac:dyDescent="0.25"/>
  <cols>
    <col min="1" max="1" width="40" style="1" customWidth="1"/>
    <col min="2" max="2" width="16.33203125" style="1" customWidth="1"/>
    <col min="3" max="3" width="15.5546875" style="1" customWidth="1"/>
    <col min="4" max="4" width="16.33203125" style="1" customWidth="1"/>
    <col min="5" max="257" width="9.109375" style="1" customWidth="1"/>
    <col min="258" max="1025" width="9.109375" customWidth="1"/>
  </cols>
  <sheetData>
    <row r="1" spans="1:16" ht="52.5" customHeight="1" x14ac:dyDescent="0.25">
      <c r="A1" s="218" t="s">
        <v>351</v>
      </c>
      <c r="B1" s="218"/>
      <c r="C1" s="218"/>
      <c r="D1" s="218"/>
    </row>
    <row r="2" spans="1:16" ht="15.75" customHeight="1" x14ac:dyDescent="0.25">
      <c r="A2" s="219"/>
      <c r="B2" s="219" t="s">
        <v>5</v>
      </c>
      <c r="C2" s="219" t="s">
        <v>0</v>
      </c>
      <c r="D2" s="219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53.25" customHeight="1" x14ac:dyDescent="0.25">
      <c r="A3" s="219"/>
      <c r="B3" s="219"/>
      <c r="C3" s="2" t="s">
        <v>1</v>
      </c>
      <c r="D3" s="2" t="s">
        <v>2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s="4" customFormat="1" ht="30" customHeight="1" x14ac:dyDescent="0.25">
      <c r="A4" s="217" t="s">
        <v>352</v>
      </c>
      <c r="B4" s="217"/>
      <c r="C4" s="217"/>
      <c r="D4" s="217"/>
    </row>
    <row r="5" spans="1:16" s="4" customFormat="1" ht="29.25" customHeight="1" x14ac:dyDescent="0.25">
      <c r="A5" s="216" t="s">
        <v>3</v>
      </c>
      <c r="B5" s="216"/>
      <c r="C5" s="216"/>
      <c r="D5" s="216"/>
    </row>
    <row r="6" spans="1:16" ht="46.8" x14ac:dyDescent="0.25">
      <c r="A6" s="5" t="s">
        <v>4</v>
      </c>
      <c r="B6" s="6">
        <v>0</v>
      </c>
      <c r="C6" s="6">
        <v>0</v>
      </c>
      <c r="D6" s="6"/>
    </row>
    <row r="8" spans="1:16" ht="15.75" customHeight="1" x14ac:dyDescent="0.25">
      <c r="A8" s="218" t="s">
        <v>354</v>
      </c>
      <c r="B8" s="218"/>
      <c r="C8" s="218"/>
      <c r="D8" s="218"/>
    </row>
    <row r="9" spans="1:16" ht="33.75" customHeight="1" x14ac:dyDescent="0.25">
      <c r="A9" s="218"/>
      <c r="B9" s="218"/>
      <c r="C9" s="218"/>
      <c r="D9" s="218"/>
    </row>
    <row r="10" spans="1:16" ht="15.75" customHeight="1" x14ac:dyDescent="0.25">
      <c r="A10" s="219"/>
      <c r="B10" s="219" t="s">
        <v>6</v>
      </c>
      <c r="C10" s="219" t="s">
        <v>0</v>
      </c>
      <c r="D10" s="219"/>
    </row>
    <row r="11" spans="1:16" ht="51.75" customHeight="1" x14ac:dyDescent="0.25">
      <c r="A11" s="219"/>
      <c r="B11" s="219"/>
      <c r="C11" s="2" t="s">
        <v>1</v>
      </c>
      <c r="D11" s="2" t="s">
        <v>2</v>
      </c>
    </row>
    <row r="12" spans="1:16" ht="40.200000000000003" customHeight="1" x14ac:dyDescent="0.25">
      <c r="A12" s="216" t="s">
        <v>352</v>
      </c>
      <c r="B12" s="216"/>
      <c r="C12" s="216"/>
      <c r="D12" s="216"/>
    </row>
    <row r="13" spans="1:16" ht="36.75" customHeight="1" x14ac:dyDescent="0.25">
      <c r="A13" s="217" t="s">
        <v>3</v>
      </c>
      <c r="B13" s="217"/>
      <c r="C13" s="217"/>
      <c r="D13" s="217"/>
    </row>
    <row r="14" spans="1:16" ht="46.8" x14ac:dyDescent="0.25">
      <c r="A14" s="5" t="s">
        <v>4</v>
      </c>
      <c r="B14" s="6">
        <v>0</v>
      </c>
      <c r="C14" s="6">
        <v>0</v>
      </c>
      <c r="D14" s="6"/>
    </row>
    <row r="16" spans="1:16" ht="15.75" customHeight="1" x14ac:dyDescent="0.25">
      <c r="A16" s="218" t="s">
        <v>353</v>
      </c>
      <c r="B16" s="218"/>
      <c r="C16" s="218"/>
      <c r="D16" s="218"/>
    </row>
    <row r="17" spans="1:4" ht="36" customHeight="1" x14ac:dyDescent="0.25">
      <c r="A17" s="218"/>
      <c r="B17" s="218"/>
      <c r="C17" s="218"/>
      <c r="D17" s="218"/>
    </row>
    <row r="18" spans="1:4" ht="15.75" customHeight="1" x14ac:dyDescent="0.25">
      <c r="A18" s="219"/>
      <c r="B18" s="219" t="s">
        <v>382</v>
      </c>
      <c r="C18" s="219" t="s">
        <v>0</v>
      </c>
      <c r="D18" s="219"/>
    </row>
    <row r="19" spans="1:4" ht="51" customHeight="1" x14ac:dyDescent="0.25">
      <c r="A19" s="219"/>
      <c r="B19" s="219"/>
      <c r="C19" s="2" t="s">
        <v>1</v>
      </c>
      <c r="D19" s="2" t="s">
        <v>2</v>
      </c>
    </row>
    <row r="20" spans="1:4" ht="37.950000000000003" customHeight="1" x14ac:dyDescent="0.25">
      <c r="A20" s="216" t="s">
        <v>352</v>
      </c>
      <c r="B20" s="216"/>
      <c r="C20" s="216"/>
      <c r="D20" s="216"/>
    </row>
    <row r="21" spans="1:4" ht="21.6" customHeight="1" x14ac:dyDescent="0.25">
      <c r="A21" s="216" t="s">
        <v>3</v>
      </c>
      <c r="B21" s="216"/>
      <c r="C21" s="216"/>
      <c r="D21" s="216"/>
    </row>
    <row r="22" spans="1:4" ht="46.8" x14ac:dyDescent="0.25">
      <c r="A22" s="5" t="s">
        <v>4</v>
      </c>
      <c r="B22" s="6">
        <v>0</v>
      </c>
      <c r="C22" s="6">
        <v>0</v>
      </c>
      <c r="D22" s="6"/>
    </row>
  </sheetData>
  <mergeCells count="18">
    <mergeCell ref="A1:D1"/>
    <mergeCell ref="A2:A3"/>
    <mergeCell ref="B2:B3"/>
    <mergeCell ref="C2:D2"/>
    <mergeCell ref="A4:D4"/>
    <mergeCell ref="A5:D5"/>
    <mergeCell ref="A8:D9"/>
    <mergeCell ref="A10:A11"/>
    <mergeCell ref="B10:B11"/>
    <mergeCell ref="C10:D10"/>
    <mergeCell ref="A20:D20"/>
    <mergeCell ref="A21:D21"/>
    <mergeCell ref="A12:D12"/>
    <mergeCell ref="A13:D13"/>
    <mergeCell ref="A16:D17"/>
    <mergeCell ref="A18:A19"/>
    <mergeCell ref="B18:B19"/>
    <mergeCell ref="C18:D18"/>
  </mergeCells>
  <printOptions gridLines="1"/>
  <pageMargins left="0.75" right="0.359722222222222" top="1" bottom="1" header="0.51180555555555496" footer="0.51180555555555496"/>
  <pageSetup paperSize="9" firstPageNumber="0" fitToHeight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W89"/>
  <sheetViews>
    <sheetView view="pageBreakPreview" topLeftCell="A25" zoomScaleNormal="100" workbookViewId="0">
      <selection activeCell="A30" sqref="A30:XFD30"/>
    </sheetView>
  </sheetViews>
  <sheetFormatPr defaultRowHeight="13.2" x14ac:dyDescent="0.25"/>
  <cols>
    <col min="1" max="1" width="53.109375" style="109" customWidth="1"/>
    <col min="2" max="2" width="6.44140625" style="110" customWidth="1"/>
    <col min="3" max="3" width="6.5546875" style="110" customWidth="1"/>
    <col min="4" max="4" width="13.5546875" style="109" customWidth="1"/>
    <col min="5" max="5" width="7.109375" style="109" customWidth="1"/>
    <col min="6" max="6" width="12.44140625" style="109" customWidth="1"/>
    <col min="7" max="7" width="11.109375" style="109" hidden="1" customWidth="1"/>
    <col min="8" max="8" width="9.5546875" style="109" hidden="1" customWidth="1"/>
    <col min="9" max="9" width="12" style="109" customWidth="1"/>
    <col min="10" max="257" width="9.109375" style="109" customWidth="1"/>
    <col min="258" max="1025" width="9.109375" customWidth="1"/>
  </cols>
  <sheetData>
    <row r="1" spans="1:10" ht="13.8" x14ac:dyDescent="0.25">
      <c r="A1" s="197"/>
      <c r="B1" s="200"/>
      <c r="C1" s="197"/>
      <c r="D1" s="197"/>
      <c r="E1" s="197"/>
      <c r="F1" s="197"/>
      <c r="G1" s="197"/>
      <c r="H1" s="197"/>
      <c r="I1" s="197" t="s">
        <v>241</v>
      </c>
      <c r="J1" s="112"/>
    </row>
    <row r="2" spans="1:10" ht="13.8" x14ac:dyDescent="0.25">
      <c r="A2" s="197"/>
      <c r="B2" s="200"/>
      <c r="C2" s="212" t="s">
        <v>242</v>
      </c>
      <c r="D2" s="212"/>
      <c r="E2" s="212"/>
      <c r="F2" s="212"/>
      <c r="G2" s="212"/>
      <c r="H2" s="212"/>
      <c r="I2" s="212"/>
      <c r="J2" s="112"/>
    </row>
    <row r="3" spans="1:10" ht="15" customHeight="1" x14ac:dyDescent="0.25">
      <c r="A3" s="220" t="s">
        <v>368</v>
      </c>
      <c r="B3" s="220"/>
      <c r="C3" s="220"/>
      <c r="D3" s="220"/>
      <c r="E3" s="220"/>
      <c r="F3" s="220"/>
      <c r="G3" s="220"/>
      <c r="H3" s="220"/>
      <c r="I3" s="220"/>
      <c r="J3" s="112"/>
    </row>
    <row r="4" spans="1:10" ht="15" customHeight="1" x14ac:dyDescent="0.25">
      <c r="A4" s="235" t="s">
        <v>370</v>
      </c>
      <c r="B4" s="235"/>
      <c r="C4" s="235"/>
      <c r="D4" s="235"/>
      <c r="E4" s="235"/>
      <c r="F4" s="235"/>
      <c r="G4" s="235"/>
      <c r="H4" s="235"/>
      <c r="I4" s="235"/>
      <c r="J4" s="112"/>
    </row>
    <row r="5" spans="1:10" ht="15" customHeight="1" x14ac:dyDescent="0.25">
      <c r="A5" s="220" t="s">
        <v>142</v>
      </c>
      <c r="B5" s="220"/>
      <c r="C5" s="220"/>
      <c r="D5" s="220"/>
      <c r="E5" s="220"/>
      <c r="F5" s="220"/>
      <c r="G5" s="220"/>
      <c r="H5" s="220"/>
      <c r="I5" s="220"/>
      <c r="J5" s="112"/>
    </row>
    <row r="6" spans="1:10" ht="15" customHeight="1" x14ac:dyDescent="0.25">
      <c r="A6" s="113"/>
      <c r="B6" s="198"/>
      <c r="C6" s="198"/>
      <c r="D6" s="235" t="s">
        <v>243</v>
      </c>
      <c r="E6" s="235"/>
      <c r="F6" s="235"/>
      <c r="G6" s="235"/>
      <c r="H6" s="235"/>
      <c r="I6" s="235"/>
    </row>
    <row r="7" spans="1:10" ht="68.400000000000006" customHeight="1" x14ac:dyDescent="0.25">
      <c r="A7" s="230" t="s">
        <v>371</v>
      </c>
      <c r="B7" s="230"/>
      <c r="C7" s="230"/>
      <c r="D7" s="230"/>
      <c r="E7" s="230"/>
      <c r="F7" s="230"/>
      <c r="G7" s="230"/>
      <c r="H7" s="230"/>
      <c r="I7" s="230"/>
    </row>
    <row r="8" spans="1:10" ht="12.75" customHeight="1" x14ac:dyDescent="0.25">
      <c r="A8" s="231" t="s">
        <v>144</v>
      </c>
      <c r="B8" s="231" t="s">
        <v>145</v>
      </c>
      <c r="C8" s="231" t="s">
        <v>146</v>
      </c>
      <c r="D8" s="231" t="s">
        <v>147</v>
      </c>
      <c r="E8" s="231" t="s">
        <v>148</v>
      </c>
      <c r="F8" s="232" t="s">
        <v>102</v>
      </c>
      <c r="G8" s="233" t="s">
        <v>0</v>
      </c>
      <c r="H8" s="233"/>
      <c r="I8" s="232" t="s">
        <v>244</v>
      </c>
      <c r="J8" s="234"/>
    </row>
    <row r="9" spans="1:10" ht="18" customHeight="1" x14ac:dyDescent="0.25">
      <c r="A9" s="231"/>
      <c r="B9" s="231"/>
      <c r="C9" s="231"/>
      <c r="D9" s="231"/>
      <c r="E9" s="231"/>
      <c r="F9" s="232"/>
      <c r="G9" s="47" t="s">
        <v>245</v>
      </c>
      <c r="H9" s="150" t="s">
        <v>246</v>
      </c>
      <c r="I9" s="232"/>
      <c r="J9" s="234"/>
    </row>
    <row r="10" spans="1:10" x14ac:dyDescent="0.25">
      <c r="A10" s="128">
        <v>1</v>
      </c>
      <c r="B10" s="128">
        <v>2</v>
      </c>
      <c r="C10" s="128">
        <v>3</v>
      </c>
      <c r="D10" s="128">
        <v>4</v>
      </c>
      <c r="E10" s="128">
        <v>5</v>
      </c>
      <c r="F10" s="128">
        <v>6</v>
      </c>
      <c r="G10" s="128">
        <v>7</v>
      </c>
      <c r="H10" s="151">
        <v>8</v>
      </c>
      <c r="I10" s="128">
        <v>7</v>
      </c>
      <c r="J10" s="113"/>
    </row>
    <row r="11" spans="1:10" ht="18" customHeight="1" x14ac:dyDescent="0.25">
      <c r="A11" s="114" t="s">
        <v>149</v>
      </c>
      <c r="B11" s="115" t="s">
        <v>150</v>
      </c>
      <c r="C11" s="116"/>
      <c r="D11" s="116"/>
      <c r="E11" s="116"/>
      <c r="F11" s="116">
        <f>+F16+F36+F41+F12+F46</f>
        <v>3997.74</v>
      </c>
      <c r="G11" s="116" t="e">
        <f>+#REF!+#REF!+G16+#REF!+G41</f>
        <v>#REF!</v>
      </c>
      <c r="H11" s="152" t="e">
        <f>+#REF!+#REF!+H16+#REF!+H41</f>
        <v>#REF!</v>
      </c>
      <c r="I11" s="116">
        <f>+I16+I36+I41+I12+I46</f>
        <v>4032.8199999999997</v>
      </c>
      <c r="J11" s="113"/>
    </row>
    <row r="12" spans="1:10" x14ac:dyDescent="0.25">
      <c r="A12" s="117" t="s">
        <v>151</v>
      </c>
      <c r="B12" s="115" t="s">
        <v>150</v>
      </c>
      <c r="C12" s="118" t="s">
        <v>152</v>
      </c>
      <c r="D12" s="118" t="s">
        <v>153</v>
      </c>
      <c r="E12" s="118"/>
      <c r="F12" s="120">
        <f>F13</f>
        <v>187.2</v>
      </c>
      <c r="G12" s="122">
        <f>+G13</f>
        <v>998</v>
      </c>
      <c r="H12" s="153">
        <f>+H13</f>
        <v>0</v>
      </c>
      <c r="I12" s="120">
        <f>I13</f>
        <v>178.29999999999998</v>
      </c>
      <c r="J12" s="113"/>
    </row>
    <row r="13" spans="1:10" x14ac:dyDescent="0.25">
      <c r="A13" s="117" t="s">
        <v>151</v>
      </c>
      <c r="B13" s="119" t="s">
        <v>150</v>
      </c>
      <c r="C13" s="121" t="s">
        <v>152</v>
      </c>
      <c r="D13" s="119" t="s">
        <v>153</v>
      </c>
      <c r="E13" s="121" t="s">
        <v>154</v>
      </c>
      <c r="F13" s="122">
        <f>F14</f>
        <v>187.2</v>
      </c>
      <c r="G13" s="122">
        <v>998</v>
      </c>
      <c r="H13" s="153">
        <v>0</v>
      </c>
      <c r="I13" s="122">
        <f>I14</f>
        <v>178.29999999999998</v>
      </c>
      <c r="J13" s="113"/>
    </row>
    <row r="14" spans="1:10" x14ac:dyDescent="0.25">
      <c r="A14" s="117" t="s">
        <v>151</v>
      </c>
      <c r="B14" s="119" t="s">
        <v>150</v>
      </c>
      <c r="C14" s="121" t="s">
        <v>152</v>
      </c>
      <c r="D14" s="119" t="s">
        <v>153</v>
      </c>
      <c r="E14" s="121" t="s">
        <v>155</v>
      </c>
      <c r="F14" s="122">
        <f>F15</f>
        <v>187.2</v>
      </c>
      <c r="G14" s="122"/>
      <c r="H14" s="153"/>
      <c r="I14" s="122">
        <f>I15</f>
        <v>178.29999999999998</v>
      </c>
      <c r="J14" s="113"/>
    </row>
    <row r="15" spans="1:10" x14ac:dyDescent="0.25">
      <c r="A15" s="117" t="s">
        <v>151</v>
      </c>
      <c r="B15" s="119" t="s">
        <v>150</v>
      </c>
      <c r="C15" s="121" t="s">
        <v>152</v>
      </c>
      <c r="D15" s="119" t="s">
        <v>153</v>
      </c>
      <c r="E15" s="121" t="s">
        <v>155</v>
      </c>
      <c r="F15" s="122">
        <v>187.2</v>
      </c>
      <c r="G15" s="122"/>
      <c r="H15" s="153"/>
      <c r="I15" s="122">
        <f>187.2-8.9</f>
        <v>178.29999999999998</v>
      </c>
      <c r="J15" s="113"/>
    </row>
    <row r="16" spans="1:10" s="124" customFormat="1" ht="19.5" customHeight="1" x14ac:dyDescent="0.25">
      <c r="A16" s="114" t="s">
        <v>149</v>
      </c>
      <c r="B16" s="115" t="s">
        <v>150</v>
      </c>
      <c r="C16" s="118" t="s">
        <v>156</v>
      </c>
      <c r="D16" s="118"/>
      <c r="E16" s="118"/>
      <c r="F16" s="116">
        <f>+F17</f>
        <v>3789.62</v>
      </c>
      <c r="G16" s="116">
        <f>+G17+G32</f>
        <v>998</v>
      </c>
      <c r="H16" s="152">
        <f>+H17+H32</f>
        <v>0</v>
      </c>
      <c r="I16" s="116">
        <f>+I17</f>
        <v>3833.6099999999997</v>
      </c>
      <c r="J16" s="123"/>
    </row>
    <row r="17" spans="1:10" ht="26.4" x14ac:dyDescent="0.25">
      <c r="A17" s="125" t="s">
        <v>157</v>
      </c>
      <c r="B17" s="119" t="s">
        <v>150</v>
      </c>
      <c r="C17" s="121" t="s">
        <v>156</v>
      </c>
      <c r="D17" s="121" t="s">
        <v>158</v>
      </c>
      <c r="E17" s="121"/>
      <c r="F17" s="122">
        <f>+F18+F32</f>
        <v>3789.62</v>
      </c>
      <c r="G17" s="122">
        <f>+G18</f>
        <v>0</v>
      </c>
      <c r="H17" s="153">
        <f>+H18</f>
        <v>0</v>
      </c>
      <c r="I17" s="122">
        <f>+I18+I32</f>
        <v>3833.6099999999997</v>
      </c>
      <c r="J17" s="113"/>
    </row>
    <row r="18" spans="1:10" x14ac:dyDescent="0.25">
      <c r="A18" s="125" t="s">
        <v>159</v>
      </c>
      <c r="B18" s="119" t="s">
        <v>150</v>
      </c>
      <c r="C18" s="121" t="s">
        <v>156</v>
      </c>
      <c r="D18" s="121" t="s">
        <v>160</v>
      </c>
      <c r="E18" s="121"/>
      <c r="F18" s="122">
        <f>+F22+F24+F28</f>
        <v>3193.32</v>
      </c>
      <c r="G18" s="122">
        <f>+G22+G24+G28</f>
        <v>0</v>
      </c>
      <c r="H18" s="122">
        <f>+H22+H24+H28</f>
        <v>0</v>
      </c>
      <c r="I18" s="122">
        <f>+I22+I24+I28</f>
        <v>3237.31</v>
      </c>
      <c r="J18" s="127">
        <f>+F18-I18</f>
        <v>-43.989999999999782</v>
      </c>
    </row>
    <row r="19" spans="1:10" ht="51" hidden="1" customHeight="1" x14ac:dyDescent="0.25">
      <c r="A19" s="117" t="s">
        <v>161</v>
      </c>
      <c r="B19" s="119" t="s">
        <v>150</v>
      </c>
      <c r="C19" s="121" t="s">
        <v>156</v>
      </c>
      <c r="D19" s="121" t="s">
        <v>160</v>
      </c>
      <c r="E19" s="121" t="s">
        <v>154</v>
      </c>
      <c r="F19" s="126">
        <f>+F20</f>
        <v>0</v>
      </c>
      <c r="G19" s="122">
        <v>12183.8</v>
      </c>
      <c r="H19" s="153">
        <v>0</v>
      </c>
      <c r="I19" s="126">
        <f>+I20</f>
        <v>0</v>
      </c>
      <c r="J19" s="113"/>
    </row>
    <row r="20" spans="1:10" ht="12.75" hidden="1" customHeight="1" x14ac:dyDescent="0.25">
      <c r="A20" s="117" t="s">
        <v>162</v>
      </c>
      <c r="B20" s="119" t="s">
        <v>150</v>
      </c>
      <c r="C20" s="121" t="s">
        <v>156</v>
      </c>
      <c r="D20" s="121" t="s">
        <v>160</v>
      </c>
      <c r="E20" s="121" t="s">
        <v>154</v>
      </c>
      <c r="F20" s="122">
        <f>F21</f>
        <v>0</v>
      </c>
      <c r="G20" s="122"/>
      <c r="H20" s="153"/>
      <c r="I20" s="122">
        <f>I21</f>
        <v>0</v>
      </c>
      <c r="J20" s="113"/>
    </row>
    <row r="21" spans="1:10" ht="12.75" hidden="1" customHeight="1" x14ac:dyDescent="0.25">
      <c r="A21" s="117" t="s">
        <v>163</v>
      </c>
      <c r="B21" s="119" t="s">
        <v>150</v>
      </c>
      <c r="C21" s="121" t="s">
        <v>156</v>
      </c>
      <c r="D21" s="121" t="s">
        <v>164</v>
      </c>
      <c r="E21" s="121" t="s">
        <v>165</v>
      </c>
      <c r="F21" s="122"/>
      <c r="G21" s="122"/>
      <c r="H21" s="153"/>
      <c r="I21" s="122"/>
      <c r="J21" s="113"/>
    </row>
    <row r="22" spans="1:10" x14ac:dyDescent="0.25">
      <c r="A22" s="117" t="s">
        <v>162</v>
      </c>
      <c r="B22" s="119" t="s">
        <v>150</v>
      </c>
      <c r="C22" s="121" t="s">
        <v>156</v>
      </c>
      <c r="D22" s="121" t="s">
        <v>164</v>
      </c>
      <c r="E22" s="121" t="s">
        <v>155</v>
      </c>
      <c r="F22" s="126">
        <f>F23</f>
        <v>3060.42</v>
      </c>
      <c r="G22" s="122"/>
      <c r="H22" s="153"/>
      <c r="I22" s="126">
        <f>I23</f>
        <v>3104.41</v>
      </c>
      <c r="J22" s="113"/>
    </row>
    <row r="23" spans="1:10" x14ac:dyDescent="0.25">
      <c r="A23" s="117" t="s">
        <v>163</v>
      </c>
      <c r="B23" s="119" t="s">
        <v>150</v>
      </c>
      <c r="C23" s="121" t="s">
        <v>156</v>
      </c>
      <c r="D23" s="121" t="s">
        <v>160</v>
      </c>
      <c r="E23" s="121" t="s">
        <v>155</v>
      </c>
      <c r="F23" s="122">
        <v>3060.42</v>
      </c>
      <c r="G23" s="122"/>
      <c r="H23" s="153"/>
      <c r="I23" s="122">
        <v>3104.41</v>
      </c>
      <c r="J23" s="113"/>
    </row>
    <row r="24" spans="1:10" ht="26.4" x14ac:dyDescent="0.25">
      <c r="A24" s="117" t="s">
        <v>166</v>
      </c>
      <c r="B24" s="119" t="s">
        <v>150</v>
      </c>
      <c r="C24" s="121" t="s">
        <v>156</v>
      </c>
      <c r="D24" s="121" t="s">
        <v>160</v>
      </c>
      <c r="E24" s="128" t="s">
        <v>167</v>
      </c>
      <c r="F24" s="122">
        <f>+F25</f>
        <v>129.60000000000002</v>
      </c>
      <c r="G24" s="122"/>
      <c r="H24" s="153"/>
      <c r="I24" s="122">
        <f>+I25</f>
        <v>129.60000000000002</v>
      </c>
      <c r="J24" s="113"/>
    </row>
    <row r="25" spans="1:10" ht="26.4" x14ac:dyDescent="0.25">
      <c r="A25" s="117" t="s">
        <v>168</v>
      </c>
      <c r="B25" s="119" t="s">
        <v>150</v>
      </c>
      <c r="C25" s="121" t="s">
        <v>156</v>
      </c>
      <c r="D25" s="121" t="s">
        <v>160</v>
      </c>
      <c r="E25" s="128" t="s">
        <v>169</v>
      </c>
      <c r="F25" s="122">
        <f>F26+F27</f>
        <v>129.60000000000002</v>
      </c>
      <c r="G25" s="122"/>
      <c r="H25" s="153"/>
      <c r="I25" s="122">
        <f>I26+I27</f>
        <v>129.60000000000002</v>
      </c>
      <c r="J25" s="113"/>
    </row>
    <row r="26" spans="1:10" ht="26.4" x14ac:dyDescent="0.25">
      <c r="A26" s="134" t="s">
        <v>170</v>
      </c>
      <c r="B26" s="119" t="s">
        <v>150</v>
      </c>
      <c r="C26" s="121" t="s">
        <v>156</v>
      </c>
      <c r="D26" s="121" t="s">
        <v>160</v>
      </c>
      <c r="E26" s="128">
        <v>242</v>
      </c>
      <c r="F26" s="122">
        <v>10</v>
      </c>
      <c r="G26" s="122"/>
      <c r="H26" s="153"/>
      <c r="I26" s="122">
        <v>10</v>
      </c>
      <c r="J26" s="113"/>
    </row>
    <row r="27" spans="1:10" ht="26.4" x14ac:dyDescent="0.25">
      <c r="A27" s="117" t="s">
        <v>171</v>
      </c>
      <c r="B27" s="119" t="s">
        <v>150</v>
      </c>
      <c r="C27" s="121" t="s">
        <v>156</v>
      </c>
      <c r="D27" s="121" t="s">
        <v>160</v>
      </c>
      <c r="E27" s="128" t="s">
        <v>172</v>
      </c>
      <c r="F27" s="122">
        <f>308.3-188.7</f>
        <v>119.60000000000002</v>
      </c>
      <c r="G27" s="122"/>
      <c r="H27" s="153"/>
      <c r="I27" s="122">
        <f>F27</f>
        <v>119.60000000000002</v>
      </c>
      <c r="J27" s="113"/>
    </row>
    <row r="28" spans="1:10" x14ac:dyDescent="0.25">
      <c r="A28" s="117" t="s">
        <v>173</v>
      </c>
      <c r="B28" s="119" t="s">
        <v>150</v>
      </c>
      <c r="C28" s="121" t="s">
        <v>156</v>
      </c>
      <c r="D28" s="121" t="s">
        <v>160</v>
      </c>
      <c r="E28" s="128" t="s">
        <v>174</v>
      </c>
      <c r="F28" s="122">
        <f>+F29</f>
        <v>3.3</v>
      </c>
      <c r="G28" s="122"/>
      <c r="H28" s="153"/>
      <c r="I28" s="122">
        <f>+I29</f>
        <v>3.3</v>
      </c>
      <c r="J28" s="113"/>
    </row>
    <row r="29" spans="1:10" ht="26.4" x14ac:dyDescent="0.25">
      <c r="A29" s="117" t="s">
        <v>175</v>
      </c>
      <c r="B29" s="119" t="s">
        <v>150</v>
      </c>
      <c r="C29" s="121" t="s">
        <v>156</v>
      </c>
      <c r="D29" s="121" t="s">
        <v>160</v>
      </c>
      <c r="E29" s="128">
        <v>850</v>
      </c>
      <c r="F29" s="122">
        <f>+F30+F31</f>
        <v>3.3</v>
      </c>
      <c r="G29" s="122"/>
      <c r="H29" s="153"/>
      <c r="I29" s="122">
        <f>+I30+I31</f>
        <v>3.3</v>
      </c>
      <c r="J29" s="113"/>
    </row>
    <row r="30" spans="1:10" hidden="1" x14ac:dyDescent="0.25">
      <c r="A30" s="117" t="s">
        <v>176</v>
      </c>
      <c r="B30" s="119" t="s">
        <v>150</v>
      </c>
      <c r="C30" s="121" t="s">
        <v>156</v>
      </c>
      <c r="D30" s="121" t="s">
        <v>160</v>
      </c>
      <c r="E30" s="128" t="s">
        <v>177</v>
      </c>
      <c r="F30" s="129">
        <v>0</v>
      </c>
      <c r="G30" s="122"/>
      <c r="H30" s="153"/>
      <c r="I30" s="129">
        <v>0</v>
      </c>
      <c r="J30" s="113"/>
    </row>
    <row r="31" spans="1:10" x14ac:dyDescent="0.25">
      <c r="A31" s="117" t="s">
        <v>178</v>
      </c>
      <c r="B31" s="119" t="s">
        <v>150</v>
      </c>
      <c r="C31" s="121" t="s">
        <v>156</v>
      </c>
      <c r="D31" s="121" t="s">
        <v>160</v>
      </c>
      <c r="E31" s="128" t="s">
        <v>179</v>
      </c>
      <c r="F31" s="122">
        <v>3.3</v>
      </c>
      <c r="G31" s="122"/>
      <c r="H31" s="153"/>
      <c r="I31" s="122">
        <v>3.3</v>
      </c>
      <c r="J31" s="113"/>
    </row>
    <row r="32" spans="1:10" ht="26.4" x14ac:dyDescent="0.25">
      <c r="A32" s="125" t="s">
        <v>180</v>
      </c>
      <c r="B32" s="119" t="s">
        <v>150</v>
      </c>
      <c r="C32" s="121" t="s">
        <v>156</v>
      </c>
      <c r="D32" s="121" t="s">
        <v>181</v>
      </c>
      <c r="E32" s="121" t="s">
        <v>154</v>
      </c>
      <c r="F32" s="122">
        <f>+F33</f>
        <v>596.29999999999995</v>
      </c>
      <c r="G32" s="122">
        <f>+G33</f>
        <v>998</v>
      </c>
      <c r="H32" s="153">
        <f>+H33</f>
        <v>0</v>
      </c>
      <c r="I32" s="122">
        <f>+I33</f>
        <v>596.29999999999995</v>
      </c>
      <c r="J32" s="113"/>
    </row>
    <row r="33" spans="1:10" ht="52.8" x14ac:dyDescent="0.25">
      <c r="A33" s="117" t="s">
        <v>161</v>
      </c>
      <c r="B33" s="119" t="s">
        <v>150</v>
      </c>
      <c r="C33" s="121" t="s">
        <v>156</v>
      </c>
      <c r="D33" s="121" t="s">
        <v>181</v>
      </c>
      <c r="E33" s="121" t="s">
        <v>154</v>
      </c>
      <c r="F33" s="126">
        <f>+F34</f>
        <v>596.29999999999995</v>
      </c>
      <c r="G33" s="122">
        <v>998</v>
      </c>
      <c r="H33" s="153">
        <v>0</v>
      </c>
      <c r="I33" s="126">
        <f>+I34</f>
        <v>596.29999999999995</v>
      </c>
      <c r="J33" s="113"/>
    </row>
    <row r="34" spans="1:10" x14ac:dyDescent="0.25">
      <c r="A34" s="117" t="s">
        <v>162</v>
      </c>
      <c r="B34" s="119" t="s">
        <v>150</v>
      </c>
      <c r="C34" s="121" t="s">
        <v>156</v>
      </c>
      <c r="D34" s="121" t="s">
        <v>181</v>
      </c>
      <c r="E34" s="121" t="s">
        <v>155</v>
      </c>
      <c r="F34" s="122">
        <f>+F35</f>
        <v>596.29999999999995</v>
      </c>
      <c r="G34" s="122"/>
      <c r="H34" s="153"/>
      <c r="I34" s="122">
        <f>+I35</f>
        <v>596.29999999999995</v>
      </c>
      <c r="J34" s="113"/>
    </row>
    <row r="35" spans="1:10" x14ac:dyDescent="0.25">
      <c r="A35" s="117" t="s">
        <v>163</v>
      </c>
      <c r="B35" s="119" t="s">
        <v>150</v>
      </c>
      <c r="C35" s="121" t="s">
        <v>156</v>
      </c>
      <c r="D35" s="121" t="s">
        <v>181</v>
      </c>
      <c r="E35" s="121" t="s">
        <v>155</v>
      </c>
      <c r="F35" s="122">
        <f>'8'!F36</f>
        <v>596.29999999999995</v>
      </c>
      <c r="G35" s="122"/>
      <c r="H35" s="153"/>
      <c r="I35" s="122">
        <f>F35</f>
        <v>596.29999999999995</v>
      </c>
      <c r="J35" s="113"/>
    </row>
    <row r="36" spans="1:10" s="124" customFormat="1" ht="13.2" hidden="1" customHeight="1" x14ac:dyDescent="0.25">
      <c r="A36" s="130" t="s">
        <v>182</v>
      </c>
      <c r="B36" s="118" t="s">
        <v>150</v>
      </c>
      <c r="C36" s="118" t="s">
        <v>183</v>
      </c>
      <c r="D36" s="161"/>
      <c r="E36" s="131"/>
      <c r="F36" s="116">
        <f t="shared" ref="F36:I38" si="0">+F37</f>
        <v>0</v>
      </c>
      <c r="G36" s="116">
        <f t="shared" si="0"/>
        <v>0</v>
      </c>
      <c r="H36" s="152">
        <f t="shared" si="0"/>
        <v>0</v>
      </c>
      <c r="I36" s="116">
        <f t="shared" si="0"/>
        <v>0</v>
      </c>
      <c r="J36" s="123"/>
    </row>
    <row r="37" spans="1:10" ht="26.25" hidden="1" customHeight="1" x14ac:dyDescent="0.25">
      <c r="A37" s="125" t="s">
        <v>184</v>
      </c>
      <c r="B37" s="119" t="s">
        <v>150</v>
      </c>
      <c r="C37" s="119" t="s">
        <v>183</v>
      </c>
      <c r="D37" s="119"/>
      <c r="E37" s="132"/>
      <c r="F37" s="122">
        <f t="shared" si="0"/>
        <v>0</v>
      </c>
      <c r="G37" s="122">
        <f t="shared" si="0"/>
        <v>0</v>
      </c>
      <c r="H37" s="153">
        <f t="shared" si="0"/>
        <v>0</v>
      </c>
      <c r="I37" s="122">
        <f t="shared" si="0"/>
        <v>0</v>
      </c>
      <c r="J37" s="113"/>
    </row>
    <row r="38" spans="1:10" ht="26.4" hidden="1" customHeight="1" x14ac:dyDescent="0.25">
      <c r="A38" s="117" t="s">
        <v>166</v>
      </c>
      <c r="B38" s="119" t="s">
        <v>150</v>
      </c>
      <c r="C38" s="119" t="s">
        <v>183</v>
      </c>
      <c r="D38" s="119"/>
      <c r="E38" s="128" t="s">
        <v>167</v>
      </c>
      <c r="F38" s="122">
        <f t="shared" si="0"/>
        <v>0</v>
      </c>
      <c r="G38" s="122">
        <f t="shared" si="0"/>
        <v>0</v>
      </c>
      <c r="H38" s="153">
        <f t="shared" si="0"/>
        <v>0</v>
      </c>
      <c r="I38" s="122">
        <f t="shared" si="0"/>
        <v>0</v>
      </c>
      <c r="J38" s="113"/>
    </row>
    <row r="39" spans="1:10" ht="26.4" hidden="1" customHeight="1" x14ac:dyDescent="0.25">
      <c r="A39" s="117" t="s">
        <v>168</v>
      </c>
      <c r="B39" s="119" t="s">
        <v>150</v>
      </c>
      <c r="C39" s="119" t="s">
        <v>183</v>
      </c>
      <c r="D39" s="119"/>
      <c r="E39" s="128" t="s">
        <v>169</v>
      </c>
      <c r="F39" s="122">
        <f>+F317</f>
        <v>0</v>
      </c>
      <c r="G39" s="122">
        <f>+G40</f>
        <v>0</v>
      </c>
      <c r="H39" s="153">
        <f>+H40</f>
        <v>0</v>
      </c>
      <c r="I39" s="122">
        <f>+I317</f>
        <v>0</v>
      </c>
      <c r="J39" s="113"/>
    </row>
    <row r="40" spans="1:10" ht="26.4" hidden="1" customHeight="1" x14ac:dyDescent="0.25">
      <c r="A40" s="117" t="s">
        <v>171</v>
      </c>
      <c r="B40" s="119" t="s">
        <v>150</v>
      </c>
      <c r="C40" s="119" t="s">
        <v>183</v>
      </c>
      <c r="D40" s="119"/>
      <c r="E40" s="128" t="s">
        <v>172</v>
      </c>
      <c r="F40" s="122">
        <v>0</v>
      </c>
      <c r="G40" s="122"/>
      <c r="H40" s="153"/>
      <c r="I40" s="122">
        <v>0</v>
      </c>
      <c r="J40" s="113"/>
    </row>
    <row r="41" spans="1:10" s="124" customFormat="1" x14ac:dyDescent="0.25">
      <c r="A41" s="114" t="s">
        <v>185</v>
      </c>
      <c r="B41" s="115" t="s">
        <v>150</v>
      </c>
      <c r="C41" s="118" t="s">
        <v>186</v>
      </c>
      <c r="D41" s="118"/>
      <c r="E41" s="118"/>
      <c r="F41" s="120">
        <f t="shared" ref="F41:I43" si="1">+F42</f>
        <v>20</v>
      </c>
      <c r="G41" s="116">
        <f t="shared" si="1"/>
        <v>0</v>
      </c>
      <c r="H41" s="152">
        <f t="shared" si="1"/>
        <v>0</v>
      </c>
      <c r="I41" s="120">
        <f t="shared" si="1"/>
        <v>20</v>
      </c>
      <c r="J41" s="123"/>
    </row>
    <row r="42" spans="1:10" x14ac:dyDescent="0.25">
      <c r="A42" s="125" t="s">
        <v>185</v>
      </c>
      <c r="B42" s="119" t="s">
        <v>150</v>
      </c>
      <c r="C42" s="121" t="s">
        <v>186</v>
      </c>
      <c r="D42" s="121" t="s">
        <v>187</v>
      </c>
      <c r="E42" s="121"/>
      <c r="F42" s="122">
        <f t="shared" si="1"/>
        <v>20</v>
      </c>
      <c r="G42" s="122">
        <f t="shared" si="1"/>
        <v>0</v>
      </c>
      <c r="H42" s="153">
        <f t="shared" si="1"/>
        <v>0</v>
      </c>
      <c r="I42" s="122">
        <f t="shared" si="1"/>
        <v>20</v>
      </c>
      <c r="J42" s="113"/>
    </row>
    <row r="43" spans="1:10" ht="12.75" customHeight="1" x14ac:dyDescent="0.25">
      <c r="A43" s="125" t="s">
        <v>188</v>
      </c>
      <c r="B43" s="119" t="s">
        <v>150</v>
      </c>
      <c r="C43" s="121" t="s">
        <v>186</v>
      </c>
      <c r="D43" s="121" t="s">
        <v>187</v>
      </c>
      <c r="E43" s="121"/>
      <c r="F43" s="122">
        <f t="shared" si="1"/>
        <v>20</v>
      </c>
      <c r="G43" s="122">
        <f t="shared" si="1"/>
        <v>0</v>
      </c>
      <c r="H43" s="153">
        <f t="shared" si="1"/>
        <v>0</v>
      </c>
      <c r="I43" s="122">
        <f t="shared" si="1"/>
        <v>20</v>
      </c>
      <c r="J43" s="113"/>
    </row>
    <row r="44" spans="1:10" x14ac:dyDescent="0.25">
      <c r="A44" s="117" t="s">
        <v>173</v>
      </c>
      <c r="B44" s="119" t="s">
        <v>150</v>
      </c>
      <c r="C44" s="121" t="s">
        <v>186</v>
      </c>
      <c r="D44" s="121" t="s">
        <v>187</v>
      </c>
      <c r="E44" s="50" t="s">
        <v>174</v>
      </c>
      <c r="F44" s="122">
        <f>+F45</f>
        <v>20</v>
      </c>
      <c r="G44" s="122"/>
      <c r="H44" s="153"/>
      <c r="I44" s="122">
        <f>+I45</f>
        <v>20</v>
      </c>
      <c r="J44" s="113"/>
    </row>
    <row r="45" spans="1:10" x14ac:dyDescent="0.25">
      <c r="A45" s="117" t="s">
        <v>189</v>
      </c>
      <c r="B45" s="119" t="s">
        <v>150</v>
      </c>
      <c r="C45" s="121" t="s">
        <v>186</v>
      </c>
      <c r="D45" s="121" t="s">
        <v>187</v>
      </c>
      <c r="E45" s="50" t="s">
        <v>190</v>
      </c>
      <c r="F45" s="129">
        <v>20</v>
      </c>
      <c r="G45" s="122"/>
      <c r="H45" s="153"/>
      <c r="I45" s="129">
        <v>20</v>
      </c>
      <c r="J45" s="113"/>
    </row>
    <row r="46" spans="1:10" x14ac:dyDescent="0.25">
      <c r="A46" s="133" t="s">
        <v>191</v>
      </c>
      <c r="B46" s="118" t="s">
        <v>150</v>
      </c>
      <c r="C46" s="118" t="s">
        <v>192</v>
      </c>
      <c r="D46" s="115"/>
      <c r="E46" s="161"/>
      <c r="F46" s="120">
        <f>+F47</f>
        <v>0.92</v>
      </c>
      <c r="G46" s="122"/>
      <c r="H46" s="153"/>
      <c r="I46" s="120">
        <f>+I47</f>
        <v>0.91</v>
      </c>
      <c r="J46" s="113"/>
    </row>
    <row r="47" spans="1:10" ht="26.4" x14ac:dyDescent="0.25">
      <c r="A47" s="134" t="s">
        <v>166</v>
      </c>
      <c r="B47" s="121" t="s">
        <v>150</v>
      </c>
      <c r="C47" s="121" t="s">
        <v>192</v>
      </c>
      <c r="D47" s="119" t="s">
        <v>193</v>
      </c>
      <c r="E47" s="128">
        <v>200</v>
      </c>
      <c r="F47" s="210">
        <f>+F48</f>
        <v>0.92</v>
      </c>
      <c r="G47" s="210"/>
      <c r="H47" s="211"/>
      <c r="I47" s="210">
        <f>+I48</f>
        <v>0.91</v>
      </c>
      <c r="J47" s="113"/>
    </row>
    <row r="48" spans="1:10" ht="26.4" x14ac:dyDescent="0.25">
      <c r="A48" s="134" t="s">
        <v>168</v>
      </c>
      <c r="B48" s="121" t="s">
        <v>150</v>
      </c>
      <c r="C48" s="121" t="s">
        <v>192</v>
      </c>
      <c r="D48" s="119" t="s">
        <v>193</v>
      </c>
      <c r="E48" s="128">
        <v>240</v>
      </c>
      <c r="F48" s="210">
        <f>+F49</f>
        <v>0.92</v>
      </c>
      <c r="G48" s="210"/>
      <c r="H48" s="211"/>
      <c r="I48" s="210">
        <f>+I49</f>
        <v>0.91</v>
      </c>
      <c r="J48" s="113"/>
    </row>
    <row r="49" spans="1:10" ht="26.4" x14ac:dyDescent="0.25">
      <c r="A49" s="134" t="s">
        <v>171</v>
      </c>
      <c r="B49" s="121" t="s">
        <v>150</v>
      </c>
      <c r="C49" s="121" t="s">
        <v>192</v>
      </c>
      <c r="D49" s="119" t="s">
        <v>193</v>
      </c>
      <c r="E49" s="128">
        <v>244</v>
      </c>
      <c r="F49" s="210">
        <v>0.92</v>
      </c>
      <c r="G49" s="210"/>
      <c r="H49" s="211"/>
      <c r="I49" s="210">
        <v>0.91</v>
      </c>
      <c r="J49" s="113"/>
    </row>
    <row r="50" spans="1:10" ht="13.2" customHeight="1" x14ac:dyDescent="0.25">
      <c r="A50" s="114" t="s">
        <v>194</v>
      </c>
      <c r="B50" s="115" t="s">
        <v>195</v>
      </c>
      <c r="C50" s="121"/>
      <c r="D50" s="118"/>
      <c r="E50" s="118"/>
      <c r="F50" s="116">
        <f>+F51</f>
        <v>131.69999999999999</v>
      </c>
      <c r="G50" s="116">
        <f>+G51</f>
        <v>0</v>
      </c>
      <c r="H50" s="152"/>
      <c r="I50" s="116">
        <f>+I51</f>
        <v>133.30000000000001</v>
      </c>
      <c r="J50" s="113"/>
    </row>
    <row r="51" spans="1:10" ht="13.2" customHeight="1" x14ac:dyDescent="0.25">
      <c r="A51" s="125" t="s">
        <v>196</v>
      </c>
      <c r="B51" s="119" t="s">
        <v>195</v>
      </c>
      <c r="C51" s="121" t="s">
        <v>152</v>
      </c>
      <c r="D51" s="121"/>
      <c r="E51" s="121"/>
      <c r="F51" s="122">
        <f>+F52</f>
        <v>131.69999999999999</v>
      </c>
      <c r="G51" s="122">
        <f>+G52</f>
        <v>0</v>
      </c>
      <c r="H51" s="153"/>
      <c r="I51" s="122">
        <f>+I52</f>
        <v>133.30000000000001</v>
      </c>
      <c r="J51" s="113"/>
    </row>
    <row r="52" spans="1:10" ht="26.4" customHeight="1" x14ac:dyDescent="0.25">
      <c r="A52" s="125" t="s">
        <v>197</v>
      </c>
      <c r="B52" s="119" t="s">
        <v>195</v>
      </c>
      <c r="C52" s="121" t="s">
        <v>152</v>
      </c>
      <c r="D52" s="121" t="s">
        <v>198</v>
      </c>
      <c r="E52" s="121"/>
      <c r="F52" s="122">
        <f>+F53+F56</f>
        <v>131.69999999999999</v>
      </c>
      <c r="G52" s="122">
        <f>+G53+G56</f>
        <v>0</v>
      </c>
      <c r="H52" s="122">
        <f>+H53+H56</f>
        <v>0</v>
      </c>
      <c r="I52" s="122">
        <f>+I53+I56</f>
        <v>133.30000000000001</v>
      </c>
      <c r="J52" s="113"/>
    </row>
    <row r="53" spans="1:10" ht="26.4" customHeight="1" x14ac:dyDescent="0.25">
      <c r="A53" s="125" t="s">
        <v>197</v>
      </c>
      <c r="B53" s="119" t="s">
        <v>195</v>
      </c>
      <c r="C53" s="121" t="s">
        <v>152</v>
      </c>
      <c r="D53" s="121" t="s">
        <v>198</v>
      </c>
      <c r="E53" s="121" t="s">
        <v>154</v>
      </c>
      <c r="F53" s="122">
        <f>F54</f>
        <v>130.69999999999999</v>
      </c>
      <c r="G53" s="122"/>
      <c r="H53" s="153"/>
      <c r="I53" s="122">
        <f>I54</f>
        <v>132.30000000000001</v>
      </c>
      <c r="J53" s="113"/>
    </row>
    <row r="54" spans="1:10" ht="13.2" customHeight="1" x14ac:dyDescent="0.25">
      <c r="A54" s="117" t="s">
        <v>162</v>
      </c>
      <c r="B54" s="119" t="s">
        <v>195</v>
      </c>
      <c r="C54" s="121" t="s">
        <v>152</v>
      </c>
      <c r="D54" s="121" t="s">
        <v>198</v>
      </c>
      <c r="E54" s="121" t="s">
        <v>165</v>
      </c>
      <c r="F54" s="122">
        <f>F55</f>
        <v>130.69999999999999</v>
      </c>
      <c r="G54" s="122"/>
      <c r="H54" s="153"/>
      <c r="I54" s="122">
        <f>I55</f>
        <v>132.30000000000001</v>
      </c>
      <c r="J54" s="113"/>
    </row>
    <row r="55" spans="1:10" ht="15" customHeight="1" x14ac:dyDescent="0.25">
      <c r="A55" s="117" t="s">
        <v>163</v>
      </c>
      <c r="B55" s="119" t="s">
        <v>195</v>
      </c>
      <c r="C55" s="121" t="s">
        <v>152</v>
      </c>
      <c r="D55" s="121" t="s">
        <v>198</v>
      </c>
      <c r="E55" s="121" t="s">
        <v>165</v>
      </c>
      <c r="F55" s="122">
        <f>131.7-1</f>
        <v>130.69999999999999</v>
      </c>
      <c r="G55" s="122"/>
      <c r="H55" s="153"/>
      <c r="I55" s="122">
        <f>133.3-1</f>
        <v>132.30000000000001</v>
      </c>
      <c r="J55" s="113"/>
    </row>
    <row r="56" spans="1:10" ht="26.4" customHeight="1" x14ac:dyDescent="0.25">
      <c r="A56" s="117" t="s">
        <v>166</v>
      </c>
      <c r="B56" s="119" t="s">
        <v>195</v>
      </c>
      <c r="C56" s="121" t="s">
        <v>152</v>
      </c>
      <c r="D56" s="121" t="s">
        <v>198</v>
      </c>
      <c r="E56" s="128" t="s">
        <v>167</v>
      </c>
      <c r="F56" s="122">
        <f>+F57</f>
        <v>1</v>
      </c>
      <c r="G56" s="122"/>
      <c r="H56" s="153"/>
      <c r="I56" s="122">
        <f>+I57</f>
        <v>1</v>
      </c>
      <c r="J56" s="113"/>
    </row>
    <row r="57" spans="1:10" ht="26.4" customHeight="1" x14ac:dyDescent="0.25">
      <c r="A57" s="117" t="s">
        <v>168</v>
      </c>
      <c r="B57" s="119" t="s">
        <v>195</v>
      </c>
      <c r="C57" s="121" t="s">
        <v>152</v>
      </c>
      <c r="D57" s="121" t="s">
        <v>198</v>
      </c>
      <c r="E57" s="128" t="s">
        <v>169</v>
      </c>
      <c r="F57" s="122">
        <f>+F58</f>
        <v>1</v>
      </c>
      <c r="G57" s="122"/>
      <c r="H57" s="153"/>
      <c r="I57" s="122">
        <f>+I58</f>
        <v>1</v>
      </c>
      <c r="J57" s="113"/>
    </row>
    <row r="58" spans="1:10" ht="26.4" customHeight="1" x14ac:dyDescent="0.25">
      <c r="A58" s="117" t="s">
        <v>171</v>
      </c>
      <c r="B58" s="119" t="s">
        <v>195</v>
      </c>
      <c r="C58" s="121" t="s">
        <v>152</v>
      </c>
      <c r="D58" s="121" t="s">
        <v>198</v>
      </c>
      <c r="E58" s="128" t="s">
        <v>172</v>
      </c>
      <c r="F58" s="122">
        <v>1</v>
      </c>
      <c r="G58" s="122"/>
      <c r="H58" s="153"/>
      <c r="I58" s="122">
        <v>1</v>
      </c>
      <c r="J58" s="113"/>
    </row>
    <row r="59" spans="1:10" ht="14.25" customHeight="1" x14ac:dyDescent="0.25">
      <c r="A59" s="114" t="s">
        <v>211</v>
      </c>
      <c r="B59" s="115" t="s">
        <v>212</v>
      </c>
      <c r="C59" s="116"/>
      <c r="D59" s="128"/>
      <c r="E59" s="118"/>
      <c r="F59" s="139">
        <f>+F60</f>
        <v>180</v>
      </c>
      <c r="G59" s="116" t="e">
        <f>+G60</f>
        <v>#REF!</v>
      </c>
      <c r="H59" s="152">
        <f>+H60</f>
        <v>0</v>
      </c>
      <c r="I59" s="139">
        <f>+I60</f>
        <v>180</v>
      </c>
      <c r="J59" s="113"/>
    </row>
    <row r="60" spans="1:10" s="124" customFormat="1" x14ac:dyDescent="0.25">
      <c r="A60" s="114" t="s">
        <v>215</v>
      </c>
      <c r="B60" s="115" t="s">
        <v>212</v>
      </c>
      <c r="C60" s="118" t="s">
        <v>152</v>
      </c>
      <c r="D60" s="118"/>
      <c r="E60" s="118"/>
      <c r="F60" s="120">
        <f>+F61+F63+F65+F67</f>
        <v>180</v>
      </c>
      <c r="G60" s="116" t="e">
        <f>+G63</f>
        <v>#REF!</v>
      </c>
      <c r="H60" s="152">
        <f>+H63</f>
        <v>0</v>
      </c>
      <c r="I60" s="120">
        <f>+I61+I63+I65+I67</f>
        <v>180</v>
      </c>
      <c r="J60" s="123"/>
    </row>
    <row r="61" spans="1:10" s="124" customFormat="1" ht="26.4" x14ac:dyDescent="0.25">
      <c r="A61" s="117" t="s">
        <v>216</v>
      </c>
      <c r="B61" s="119" t="s">
        <v>212</v>
      </c>
      <c r="C61" s="121" t="s">
        <v>152</v>
      </c>
      <c r="D61" s="121" t="s">
        <v>217</v>
      </c>
      <c r="E61" s="128">
        <v>240</v>
      </c>
      <c r="F61" s="122">
        <f>+F62</f>
        <v>20</v>
      </c>
      <c r="G61" s="116"/>
      <c r="H61" s="152"/>
      <c r="I61" s="122">
        <f>+I62</f>
        <v>20</v>
      </c>
      <c r="J61" s="123"/>
    </row>
    <row r="62" spans="1:10" s="124" customFormat="1" ht="26.4" x14ac:dyDescent="0.25">
      <c r="A62" s="117" t="s">
        <v>168</v>
      </c>
      <c r="B62" s="119" t="s">
        <v>212</v>
      </c>
      <c r="C62" s="121" t="s">
        <v>152</v>
      </c>
      <c r="D62" s="121" t="s">
        <v>217</v>
      </c>
      <c r="E62" s="128">
        <v>244</v>
      </c>
      <c r="F62" s="122">
        <v>20</v>
      </c>
      <c r="G62" s="116"/>
      <c r="H62" s="152"/>
      <c r="I62" s="122">
        <v>20</v>
      </c>
      <c r="J62" s="123"/>
    </row>
    <row r="63" spans="1:10" s="142" customFormat="1" ht="25.5" hidden="1" customHeight="1" x14ac:dyDescent="0.25">
      <c r="A63" s="117" t="s">
        <v>218</v>
      </c>
      <c r="B63" s="119" t="s">
        <v>212</v>
      </c>
      <c r="C63" s="121" t="s">
        <v>152</v>
      </c>
      <c r="D63" s="121" t="s">
        <v>219</v>
      </c>
      <c r="E63" s="128">
        <v>240</v>
      </c>
      <c r="F63" s="122">
        <f>+F64</f>
        <v>0</v>
      </c>
      <c r="G63" s="122" t="e">
        <f>+G64</f>
        <v>#REF!</v>
      </c>
      <c r="H63" s="153">
        <v>0</v>
      </c>
      <c r="I63" s="122">
        <f>+I64</f>
        <v>0</v>
      </c>
      <c r="J63" s="141"/>
    </row>
    <row r="64" spans="1:10" s="142" customFormat="1" ht="25.5" hidden="1" customHeight="1" x14ac:dyDescent="0.25">
      <c r="A64" s="117" t="s">
        <v>168</v>
      </c>
      <c r="B64" s="119" t="s">
        <v>212</v>
      </c>
      <c r="C64" s="121" t="s">
        <v>152</v>
      </c>
      <c r="D64" s="121" t="s">
        <v>219</v>
      </c>
      <c r="E64" s="128">
        <v>244</v>
      </c>
      <c r="F64" s="122">
        <v>0</v>
      </c>
      <c r="G64" s="122" t="e">
        <f>+#REF!</f>
        <v>#REF!</v>
      </c>
      <c r="H64" s="153" t="e">
        <f>+#REF!</f>
        <v>#REF!</v>
      </c>
      <c r="I64" s="122">
        <v>0</v>
      </c>
      <c r="J64" s="141"/>
    </row>
    <row r="65" spans="1:10" s="142" customFormat="1" ht="25.5" hidden="1" customHeight="1" x14ac:dyDescent="0.25">
      <c r="A65" s="117" t="s">
        <v>220</v>
      </c>
      <c r="B65" s="119" t="s">
        <v>212</v>
      </c>
      <c r="C65" s="121" t="s">
        <v>152</v>
      </c>
      <c r="D65" s="121" t="s">
        <v>221</v>
      </c>
      <c r="E65" s="128">
        <v>240</v>
      </c>
      <c r="F65" s="122">
        <f>+F66</f>
        <v>0</v>
      </c>
      <c r="G65" s="122"/>
      <c r="H65" s="153"/>
      <c r="I65" s="122">
        <f>+I66</f>
        <v>0</v>
      </c>
      <c r="J65" s="141"/>
    </row>
    <row r="66" spans="1:10" s="142" customFormat="1" ht="25.5" hidden="1" customHeight="1" x14ac:dyDescent="0.25">
      <c r="A66" s="117" t="s">
        <v>168</v>
      </c>
      <c r="B66" s="119" t="s">
        <v>212</v>
      </c>
      <c r="C66" s="121" t="s">
        <v>152</v>
      </c>
      <c r="D66" s="121" t="s">
        <v>221</v>
      </c>
      <c r="E66" s="128">
        <v>244</v>
      </c>
      <c r="F66" s="122">
        <v>0</v>
      </c>
      <c r="G66" s="122"/>
      <c r="H66" s="153"/>
      <c r="I66" s="122">
        <v>0</v>
      </c>
      <c r="J66" s="141"/>
    </row>
    <row r="67" spans="1:10" s="142" customFormat="1" ht="26.4" x14ac:dyDescent="0.25">
      <c r="A67" s="117" t="s">
        <v>222</v>
      </c>
      <c r="B67" s="119" t="s">
        <v>212</v>
      </c>
      <c r="C67" s="121" t="s">
        <v>152</v>
      </c>
      <c r="D67" s="121" t="s">
        <v>223</v>
      </c>
      <c r="E67" s="128">
        <v>240</v>
      </c>
      <c r="F67" s="122">
        <f>+F68</f>
        <v>160</v>
      </c>
      <c r="G67" s="122"/>
      <c r="H67" s="153"/>
      <c r="I67" s="122">
        <f>+I68</f>
        <v>160</v>
      </c>
      <c r="J67" s="141"/>
    </row>
    <row r="68" spans="1:10" s="142" customFormat="1" ht="26.4" x14ac:dyDescent="0.25">
      <c r="A68" s="117" t="s">
        <v>168</v>
      </c>
      <c r="B68" s="119" t="s">
        <v>212</v>
      </c>
      <c r="C68" s="121" t="s">
        <v>152</v>
      </c>
      <c r="D68" s="121" t="s">
        <v>223</v>
      </c>
      <c r="E68" s="128">
        <v>244</v>
      </c>
      <c r="F68" s="122">
        <v>160</v>
      </c>
      <c r="G68" s="122"/>
      <c r="H68" s="153"/>
      <c r="I68" s="122">
        <v>160</v>
      </c>
      <c r="J68" s="141"/>
    </row>
    <row r="69" spans="1:10" ht="12.75" hidden="1" customHeight="1" x14ac:dyDescent="0.25">
      <c r="A69" s="114" t="s">
        <v>224</v>
      </c>
      <c r="B69" s="115" t="s">
        <v>225</v>
      </c>
      <c r="C69" s="116"/>
      <c r="D69" s="116"/>
      <c r="E69" s="116"/>
      <c r="F69" s="120">
        <f>+F70+F79</f>
        <v>0</v>
      </c>
      <c r="G69" s="116" t="e">
        <f>+G70+#REF!</f>
        <v>#REF!</v>
      </c>
      <c r="H69" s="152" t="e">
        <f>+H70+#REF!</f>
        <v>#REF!</v>
      </c>
      <c r="I69" s="120">
        <f>+I70+I79</f>
        <v>0</v>
      </c>
      <c r="J69" s="113"/>
    </row>
    <row r="70" spans="1:10" s="124" customFormat="1" ht="14.25" hidden="1" customHeight="1" x14ac:dyDescent="0.25">
      <c r="A70" s="114" t="s">
        <v>226</v>
      </c>
      <c r="B70" s="115" t="s">
        <v>225</v>
      </c>
      <c r="C70" s="118" t="s">
        <v>150</v>
      </c>
      <c r="D70" s="118"/>
      <c r="E70" s="118"/>
      <c r="F70" s="116">
        <f>+F71+F75</f>
        <v>0</v>
      </c>
      <c r="G70" s="116" t="e">
        <f>+G71+#REF!</f>
        <v>#REF!</v>
      </c>
      <c r="H70" s="152" t="e">
        <f>+H71+#REF!</f>
        <v>#REF!</v>
      </c>
      <c r="I70" s="116">
        <f>+I71+I75</f>
        <v>0</v>
      </c>
      <c r="J70" s="123"/>
    </row>
    <row r="71" spans="1:10" ht="12.75" hidden="1" customHeight="1" x14ac:dyDescent="0.25">
      <c r="A71" s="125" t="s">
        <v>227</v>
      </c>
      <c r="B71" s="119" t="s">
        <v>225</v>
      </c>
      <c r="C71" s="121" t="s">
        <v>150</v>
      </c>
      <c r="D71" s="121" t="s">
        <v>228</v>
      </c>
      <c r="E71" s="121"/>
      <c r="F71" s="122">
        <f t="shared" ref="F71:I73" si="2">+F72</f>
        <v>0</v>
      </c>
      <c r="G71" s="122">
        <f t="shared" si="2"/>
        <v>0</v>
      </c>
      <c r="H71" s="153">
        <f t="shared" si="2"/>
        <v>0</v>
      </c>
      <c r="I71" s="122">
        <f t="shared" si="2"/>
        <v>0</v>
      </c>
      <c r="J71" s="113"/>
    </row>
    <row r="72" spans="1:10" ht="38.25" hidden="1" customHeight="1" x14ac:dyDescent="0.25">
      <c r="A72" s="117" t="s">
        <v>229</v>
      </c>
      <c r="B72" s="119" t="s">
        <v>225</v>
      </c>
      <c r="C72" s="121" t="s">
        <v>150</v>
      </c>
      <c r="D72" s="121" t="s">
        <v>228</v>
      </c>
      <c r="E72" s="128" t="s">
        <v>230</v>
      </c>
      <c r="F72" s="122">
        <f t="shared" si="2"/>
        <v>0</v>
      </c>
      <c r="G72" s="122">
        <f t="shared" si="2"/>
        <v>0</v>
      </c>
      <c r="H72" s="153">
        <f t="shared" si="2"/>
        <v>0</v>
      </c>
      <c r="I72" s="122">
        <f t="shared" si="2"/>
        <v>0</v>
      </c>
      <c r="J72" s="113"/>
    </row>
    <row r="73" spans="1:10" ht="12.75" hidden="1" customHeight="1" x14ac:dyDescent="0.25">
      <c r="A73" s="117" t="s">
        <v>231</v>
      </c>
      <c r="B73" s="119" t="s">
        <v>225</v>
      </c>
      <c r="C73" s="121" t="s">
        <v>150</v>
      </c>
      <c r="D73" s="121" t="s">
        <v>228</v>
      </c>
      <c r="E73" s="128" t="s">
        <v>232</v>
      </c>
      <c r="F73" s="122">
        <f t="shared" si="2"/>
        <v>0</v>
      </c>
      <c r="G73" s="122">
        <f t="shared" si="2"/>
        <v>0</v>
      </c>
      <c r="H73" s="153">
        <f t="shared" si="2"/>
        <v>0</v>
      </c>
      <c r="I73" s="122">
        <f t="shared" si="2"/>
        <v>0</v>
      </c>
      <c r="J73" s="113"/>
    </row>
    <row r="74" spans="1:10" ht="51" hidden="1" customHeight="1" x14ac:dyDescent="0.25">
      <c r="A74" s="117" t="s">
        <v>233</v>
      </c>
      <c r="B74" s="119" t="s">
        <v>225</v>
      </c>
      <c r="C74" s="121" t="s">
        <v>150</v>
      </c>
      <c r="D74" s="121" t="s">
        <v>228</v>
      </c>
      <c r="E74" s="128" t="s">
        <v>234</v>
      </c>
      <c r="F74" s="129"/>
      <c r="G74" s="122"/>
      <c r="H74" s="153"/>
      <c r="I74" s="129"/>
      <c r="J74" s="113"/>
    </row>
    <row r="75" spans="1:10" ht="13.2" hidden="1" customHeight="1" x14ac:dyDescent="0.25">
      <c r="A75" s="125" t="s">
        <v>235</v>
      </c>
      <c r="B75" s="119" t="s">
        <v>225</v>
      </c>
      <c r="C75" s="121" t="s">
        <v>150</v>
      </c>
      <c r="D75" s="121" t="s">
        <v>236</v>
      </c>
      <c r="E75" s="121"/>
      <c r="F75" s="122">
        <f>+F76</f>
        <v>0</v>
      </c>
      <c r="G75" s="122"/>
      <c r="H75" s="153"/>
      <c r="I75" s="122">
        <f>+I76</f>
        <v>0</v>
      </c>
      <c r="J75" s="113"/>
    </row>
    <row r="76" spans="1:10" ht="39.6" hidden="1" customHeight="1" x14ac:dyDescent="0.25">
      <c r="A76" s="117" t="s">
        <v>229</v>
      </c>
      <c r="B76" s="119" t="s">
        <v>225</v>
      </c>
      <c r="C76" s="121" t="s">
        <v>150</v>
      </c>
      <c r="D76" s="121" t="s">
        <v>236</v>
      </c>
      <c r="E76" s="128" t="s">
        <v>230</v>
      </c>
      <c r="F76" s="122">
        <f>+F77</f>
        <v>0</v>
      </c>
      <c r="G76" s="122"/>
      <c r="H76" s="153"/>
      <c r="I76" s="122">
        <f>+I77</f>
        <v>0</v>
      </c>
      <c r="J76" s="113"/>
    </row>
    <row r="77" spans="1:10" ht="13.2" hidden="1" customHeight="1" x14ac:dyDescent="0.25">
      <c r="A77" s="117" t="s">
        <v>231</v>
      </c>
      <c r="B77" s="119" t="s">
        <v>225</v>
      </c>
      <c r="C77" s="121" t="s">
        <v>150</v>
      </c>
      <c r="D77" s="121" t="s">
        <v>236</v>
      </c>
      <c r="E77" s="128" t="s">
        <v>232</v>
      </c>
      <c r="F77" s="122">
        <f>+F78</f>
        <v>0</v>
      </c>
      <c r="G77" s="122"/>
      <c r="H77" s="153"/>
      <c r="I77" s="122">
        <f>+I78</f>
        <v>0</v>
      </c>
      <c r="J77" s="113"/>
    </row>
    <row r="78" spans="1:10" ht="61.5" hidden="1" customHeight="1" x14ac:dyDescent="0.25">
      <c r="A78" s="117" t="s">
        <v>233</v>
      </c>
      <c r="B78" s="119" t="s">
        <v>225</v>
      </c>
      <c r="C78" s="121" t="s">
        <v>150</v>
      </c>
      <c r="D78" s="121" t="s">
        <v>236</v>
      </c>
      <c r="E78" s="128" t="s">
        <v>234</v>
      </c>
      <c r="F78" s="122"/>
      <c r="G78" s="122"/>
      <c r="H78" s="153"/>
      <c r="I78" s="122"/>
      <c r="J78" s="113"/>
    </row>
    <row r="79" spans="1:10" ht="51" hidden="1" customHeight="1" x14ac:dyDescent="0.25">
      <c r="A79" s="114" t="s">
        <v>237</v>
      </c>
      <c r="B79" s="115" t="s">
        <v>225</v>
      </c>
      <c r="C79" s="118" t="s">
        <v>156</v>
      </c>
      <c r="D79" s="118"/>
      <c r="E79" s="161"/>
      <c r="F79" s="116">
        <f>+F80</f>
        <v>0</v>
      </c>
      <c r="G79" s="116"/>
      <c r="H79" s="152"/>
      <c r="I79" s="116">
        <f>+I80</f>
        <v>0</v>
      </c>
      <c r="J79" s="113"/>
    </row>
    <row r="80" spans="1:10" ht="12.75" hidden="1" customHeight="1" x14ac:dyDescent="0.25">
      <c r="A80" s="117" t="s">
        <v>238</v>
      </c>
      <c r="B80" s="119" t="s">
        <v>225</v>
      </c>
      <c r="C80" s="121" t="s">
        <v>156</v>
      </c>
      <c r="D80" s="122" t="s">
        <v>239</v>
      </c>
      <c r="E80" s="128">
        <v>100</v>
      </c>
      <c r="F80" s="122">
        <f>+F82</f>
        <v>0</v>
      </c>
      <c r="G80" s="122"/>
      <c r="H80" s="153"/>
      <c r="I80" s="122">
        <f>+I82</f>
        <v>0</v>
      </c>
      <c r="J80" s="113"/>
    </row>
    <row r="81" spans="1:10" ht="15.6" hidden="1" customHeight="1" x14ac:dyDescent="0.25">
      <c r="A81" s="117" t="s">
        <v>162</v>
      </c>
      <c r="B81" s="119" t="s">
        <v>225</v>
      </c>
      <c r="C81" s="121" t="s">
        <v>156</v>
      </c>
      <c r="D81" s="122" t="s">
        <v>239</v>
      </c>
      <c r="E81" s="128">
        <v>120</v>
      </c>
      <c r="F81" s="122">
        <f>+F82</f>
        <v>0</v>
      </c>
      <c r="G81" s="122"/>
      <c r="H81" s="153"/>
      <c r="I81" s="122">
        <f>+I82</f>
        <v>0</v>
      </c>
      <c r="J81" s="113"/>
    </row>
    <row r="82" spans="1:10" ht="15" hidden="1" customHeight="1" x14ac:dyDescent="0.25">
      <c r="A82" s="117" t="s">
        <v>163</v>
      </c>
      <c r="B82" s="119" t="s">
        <v>225</v>
      </c>
      <c r="C82" s="121" t="s">
        <v>156</v>
      </c>
      <c r="D82" s="122" t="s">
        <v>239</v>
      </c>
      <c r="E82" s="128">
        <v>110</v>
      </c>
      <c r="F82" s="129"/>
      <c r="G82" s="122"/>
      <c r="H82" s="153"/>
      <c r="I82" s="129"/>
      <c r="J82" s="113"/>
    </row>
    <row r="83" spans="1:10" hidden="1" x14ac:dyDescent="0.25">
      <c r="A83" s="114" t="s">
        <v>247</v>
      </c>
      <c r="B83" s="154" t="s">
        <v>248</v>
      </c>
      <c r="C83" s="118" t="s">
        <v>152</v>
      </c>
      <c r="D83" s="118"/>
      <c r="E83" s="118"/>
      <c r="F83" s="120">
        <f>F84+F85</f>
        <v>0</v>
      </c>
      <c r="G83" s="116" t="e">
        <f>+G84+#REF!</f>
        <v>#REF!</v>
      </c>
      <c r="H83" s="152"/>
      <c r="I83" s="120">
        <f>I84+I85</f>
        <v>0</v>
      </c>
      <c r="J83" s="113"/>
    </row>
    <row r="84" spans="1:10" ht="27" hidden="1" customHeight="1" x14ac:dyDescent="0.25">
      <c r="A84" s="155" t="s">
        <v>249</v>
      </c>
      <c r="B84" s="156" t="s">
        <v>248</v>
      </c>
      <c r="C84" s="121" t="s">
        <v>152</v>
      </c>
      <c r="D84" s="121" t="s">
        <v>250</v>
      </c>
      <c r="E84" s="121" t="s">
        <v>251</v>
      </c>
      <c r="F84" s="122"/>
      <c r="G84" s="122"/>
      <c r="H84" s="153"/>
      <c r="I84" s="122"/>
      <c r="J84" s="113"/>
    </row>
    <row r="85" spans="1:10" ht="18.75" hidden="1" customHeight="1" x14ac:dyDescent="0.25">
      <c r="A85" s="155" t="s">
        <v>252</v>
      </c>
      <c r="B85" s="156" t="s">
        <v>248</v>
      </c>
      <c r="C85" s="121" t="s">
        <v>152</v>
      </c>
      <c r="D85" s="121" t="s">
        <v>253</v>
      </c>
      <c r="E85" s="121" t="s">
        <v>254</v>
      </c>
      <c r="F85" s="122">
        <v>0</v>
      </c>
      <c r="G85" s="122"/>
      <c r="H85" s="153"/>
      <c r="I85" s="122">
        <v>0</v>
      </c>
      <c r="J85" s="113"/>
    </row>
    <row r="86" spans="1:10" ht="18.75" customHeight="1" x14ac:dyDescent="0.25">
      <c r="A86" s="157" t="s">
        <v>255</v>
      </c>
      <c r="B86" s="156"/>
      <c r="C86" s="121"/>
      <c r="D86" s="121"/>
      <c r="E86" s="121"/>
      <c r="F86" s="122">
        <v>8.6999999999999993</v>
      </c>
      <c r="G86" s="122"/>
      <c r="H86" s="153"/>
      <c r="I86" s="122">
        <v>17.600000000000001</v>
      </c>
      <c r="J86" s="113"/>
    </row>
    <row r="87" spans="1:10" ht="17.25" customHeight="1" x14ac:dyDescent="0.25">
      <c r="A87" s="114" t="s">
        <v>240</v>
      </c>
      <c r="B87" s="143"/>
      <c r="C87" s="144"/>
      <c r="D87" s="144"/>
      <c r="E87" s="144"/>
      <c r="F87" s="158">
        <f>+F11+F50+F59+F69+F83+F86</f>
        <v>4318.1399999999994</v>
      </c>
      <c r="G87" s="144" t="e">
        <f>+G11+G50+G59+G69+G83+G86</f>
        <v>#REF!</v>
      </c>
      <c r="H87" s="144" t="e">
        <f>+H11+H50+H59+H69+H83+H86</f>
        <v>#REF!</v>
      </c>
      <c r="I87" s="158">
        <f>+I11+I50+I59+I69+I83+I86</f>
        <v>4363.72</v>
      </c>
      <c r="J87" s="113"/>
    </row>
    <row r="88" spans="1:10" x14ac:dyDescent="0.25">
      <c r="F88" s="146">
        <v>4318.1000000000004</v>
      </c>
      <c r="I88" s="159">
        <v>4363.7</v>
      </c>
    </row>
    <row r="89" spans="1:10" x14ac:dyDescent="0.25">
      <c r="F89" s="146">
        <f>+F87-F88</f>
        <v>3.9999999999054126E-2</v>
      </c>
      <c r="G89" s="146" t="e">
        <f t="shared" ref="G89:I89" si="3">+G87-G88</f>
        <v>#REF!</v>
      </c>
      <c r="H89" s="146" t="e">
        <f t="shared" si="3"/>
        <v>#REF!</v>
      </c>
      <c r="I89" s="146">
        <f t="shared" si="3"/>
        <v>2.0000000000436557E-2</v>
      </c>
    </row>
  </sheetData>
  <mergeCells count="14">
    <mergeCell ref="A3:I3"/>
    <mergeCell ref="A4:I4"/>
    <mergeCell ref="A5:I5"/>
    <mergeCell ref="D6:I6"/>
    <mergeCell ref="A7:I7"/>
    <mergeCell ref="F8:F9"/>
    <mergeCell ref="G8:H8"/>
    <mergeCell ref="I8:I9"/>
    <mergeCell ref="J8:J9"/>
    <mergeCell ref="A8:A9"/>
    <mergeCell ref="B8:B9"/>
    <mergeCell ref="C8:C9"/>
    <mergeCell ref="D8:D9"/>
    <mergeCell ref="E8:E9"/>
  </mergeCells>
  <printOptions gridLines="1"/>
  <pageMargins left="0.70866141732283472" right="0.31496062992125984" top="0.74803149606299213" bottom="0.74803149606299213" header="0.51181102362204722" footer="0.51181102362204722"/>
  <pageSetup paperSize="9" scale="85" firstPageNumber="0" fitToHeight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W101"/>
  <sheetViews>
    <sheetView view="pageBreakPreview" topLeftCell="A65" zoomScaleNormal="100" workbookViewId="0">
      <selection activeCell="F77" sqref="F77"/>
    </sheetView>
  </sheetViews>
  <sheetFormatPr defaultRowHeight="13.2" x14ac:dyDescent="0.25"/>
  <cols>
    <col min="1" max="1" width="59.109375" style="109" customWidth="1"/>
    <col min="2" max="2" width="6.44140625" style="110" customWidth="1"/>
    <col min="3" max="3" width="6.5546875" style="110" customWidth="1"/>
    <col min="4" max="4" width="15.88671875" style="109" customWidth="1"/>
    <col min="5" max="5" width="7.109375" style="109" customWidth="1"/>
    <col min="6" max="6" width="13.5546875" style="109" customWidth="1"/>
    <col min="7" max="7" width="11.109375" style="109" hidden="1" customWidth="1"/>
    <col min="8" max="8" width="9.5546875" style="109" hidden="1" customWidth="1"/>
    <col min="9" max="257" width="9.109375" style="109" customWidth="1"/>
    <col min="258" max="1025" width="9.109375" customWidth="1"/>
  </cols>
  <sheetData>
    <row r="1" spans="1:10" ht="15" customHeight="1" x14ac:dyDescent="0.25">
      <c r="A1" s="220" t="s">
        <v>256</v>
      </c>
      <c r="B1" s="220"/>
      <c r="C1" s="220"/>
      <c r="D1" s="220"/>
      <c r="E1" s="220"/>
      <c r="F1" s="220"/>
      <c r="G1" s="220"/>
      <c r="H1" s="220"/>
    </row>
    <row r="2" spans="1:10" ht="15" customHeight="1" x14ac:dyDescent="0.25">
      <c r="A2" s="220" t="s">
        <v>141</v>
      </c>
      <c r="B2" s="220"/>
      <c r="C2" s="220"/>
      <c r="D2" s="220"/>
      <c r="E2" s="220"/>
      <c r="F2" s="220"/>
      <c r="G2" s="220"/>
      <c r="H2" s="220"/>
    </row>
    <row r="3" spans="1:10" ht="15" customHeight="1" x14ac:dyDescent="0.25">
      <c r="A3" s="220" t="s">
        <v>368</v>
      </c>
      <c r="B3" s="220"/>
      <c r="C3" s="220"/>
      <c r="D3" s="220"/>
      <c r="E3" s="220"/>
      <c r="F3" s="220"/>
      <c r="G3" s="95"/>
      <c r="H3" s="95"/>
    </row>
    <row r="4" spans="1:10" ht="15" customHeight="1" x14ac:dyDescent="0.25">
      <c r="A4" s="220" t="s">
        <v>394</v>
      </c>
      <c r="B4" s="220"/>
      <c r="C4" s="220"/>
      <c r="D4" s="220"/>
      <c r="E4" s="220"/>
      <c r="F4" s="220"/>
      <c r="G4" s="220"/>
      <c r="H4" s="220"/>
    </row>
    <row r="5" spans="1:10" ht="15" customHeight="1" x14ac:dyDescent="0.25">
      <c r="A5" s="220" t="s">
        <v>257</v>
      </c>
      <c r="B5" s="220"/>
      <c r="C5" s="220"/>
      <c r="D5" s="220"/>
      <c r="E5" s="220"/>
      <c r="F5" s="220"/>
      <c r="G5" s="220"/>
      <c r="H5" s="220"/>
    </row>
    <row r="6" spans="1:10" ht="15" customHeight="1" x14ac:dyDescent="0.25">
      <c r="A6" s="95"/>
      <c r="B6" s="111"/>
      <c r="C6" s="220" t="s">
        <v>258</v>
      </c>
      <c r="D6" s="220"/>
      <c r="E6" s="220"/>
      <c r="F6" s="220"/>
      <c r="G6" s="220"/>
      <c r="H6" s="220"/>
      <c r="I6" s="112"/>
      <c r="J6" s="112"/>
    </row>
    <row r="8" spans="1:10" ht="57.75" customHeight="1" x14ac:dyDescent="0.25">
      <c r="A8" s="230" t="s">
        <v>372</v>
      </c>
      <c r="B8" s="230"/>
      <c r="C8" s="230"/>
      <c r="D8" s="230"/>
      <c r="E8" s="230"/>
      <c r="F8" s="230"/>
      <c r="G8" s="160"/>
      <c r="H8" s="160"/>
      <c r="I8" s="160"/>
    </row>
    <row r="9" spans="1:10" ht="12.75" customHeight="1" x14ac:dyDescent="0.25">
      <c r="A9" s="231" t="s">
        <v>144</v>
      </c>
      <c r="B9" s="231" t="s">
        <v>145</v>
      </c>
      <c r="C9" s="231" t="s">
        <v>146</v>
      </c>
      <c r="D9" s="231" t="s">
        <v>147</v>
      </c>
      <c r="E9" s="231" t="s">
        <v>148</v>
      </c>
      <c r="F9" s="232" t="s">
        <v>52</v>
      </c>
      <c r="G9" s="233" t="s">
        <v>0</v>
      </c>
      <c r="H9" s="233"/>
    </row>
    <row r="10" spans="1:10" ht="18" customHeight="1" x14ac:dyDescent="0.25">
      <c r="A10" s="231"/>
      <c r="B10" s="231"/>
      <c r="C10" s="231"/>
      <c r="D10" s="231"/>
      <c r="E10" s="231"/>
      <c r="F10" s="232"/>
      <c r="G10" s="47" t="s">
        <v>245</v>
      </c>
      <c r="H10" s="161" t="s">
        <v>246</v>
      </c>
    </row>
    <row r="11" spans="1:10" x14ac:dyDescent="0.25">
      <c r="A11" s="128">
        <v>1</v>
      </c>
      <c r="B11" s="128">
        <v>2</v>
      </c>
      <c r="C11" s="128">
        <v>3</v>
      </c>
      <c r="D11" s="128">
        <v>4</v>
      </c>
      <c r="E11" s="128">
        <v>5</v>
      </c>
      <c r="F11" s="128">
        <v>6</v>
      </c>
      <c r="G11" s="128">
        <v>7</v>
      </c>
      <c r="H11" s="128">
        <v>8</v>
      </c>
    </row>
    <row r="12" spans="1:10" x14ac:dyDescent="0.25">
      <c r="A12" s="162" t="s">
        <v>373</v>
      </c>
      <c r="B12" s="128"/>
      <c r="C12" s="128"/>
      <c r="D12" s="128"/>
      <c r="E12" s="128"/>
      <c r="F12" s="116">
        <f>+F13+F50+F59+F82</f>
        <v>4691.3</v>
      </c>
      <c r="G12" s="128"/>
      <c r="H12" s="128"/>
    </row>
    <row r="13" spans="1:10" x14ac:dyDescent="0.25">
      <c r="A13" s="114" t="s">
        <v>149</v>
      </c>
      <c r="B13" s="115" t="s">
        <v>150</v>
      </c>
      <c r="C13" s="116"/>
      <c r="D13" s="116"/>
      <c r="E13" s="116"/>
      <c r="F13" s="116">
        <f>+F14+F18+F41+F46</f>
        <v>4368.2</v>
      </c>
      <c r="G13" s="116" t="e">
        <f>+#REF!+#REF!+G18+#REF!+G41</f>
        <v>#REF!</v>
      </c>
      <c r="H13" s="116" t="e">
        <f>+#REF!+#REF!+H18+#REF!+H41</f>
        <v>#REF!</v>
      </c>
    </row>
    <row r="14" spans="1:10" ht="26.4" x14ac:dyDescent="0.25">
      <c r="A14" s="163" t="s">
        <v>259</v>
      </c>
      <c r="B14" s="115" t="s">
        <v>150</v>
      </c>
      <c r="C14" s="118" t="s">
        <v>152</v>
      </c>
      <c r="D14" s="118" t="s">
        <v>260</v>
      </c>
      <c r="E14" s="118"/>
      <c r="F14" s="120">
        <f>F15</f>
        <v>187.2</v>
      </c>
      <c r="G14" s="122">
        <f>+G15</f>
        <v>998</v>
      </c>
      <c r="H14" s="122">
        <f>+H15</f>
        <v>0</v>
      </c>
    </row>
    <row r="15" spans="1:10" ht="18.600000000000001" customHeight="1" x14ac:dyDescent="0.25">
      <c r="A15" s="117" t="s">
        <v>261</v>
      </c>
      <c r="B15" s="119" t="s">
        <v>150</v>
      </c>
      <c r="C15" s="121" t="s">
        <v>152</v>
      </c>
      <c r="D15" s="121" t="s">
        <v>260</v>
      </c>
      <c r="E15" s="121" t="s">
        <v>154</v>
      </c>
      <c r="F15" s="122">
        <f>F16</f>
        <v>187.2</v>
      </c>
      <c r="G15" s="122">
        <v>998</v>
      </c>
      <c r="H15" s="122">
        <v>0</v>
      </c>
    </row>
    <row r="16" spans="1:10" ht="12" customHeight="1" x14ac:dyDescent="0.25">
      <c r="A16" s="117" t="s">
        <v>261</v>
      </c>
      <c r="B16" s="119" t="s">
        <v>150</v>
      </c>
      <c r="C16" s="121" t="s">
        <v>152</v>
      </c>
      <c r="D16" s="121" t="s">
        <v>260</v>
      </c>
      <c r="E16" s="121" t="s">
        <v>155</v>
      </c>
      <c r="F16" s="122">
        <f>F17</f>
        <v>187.2</v>
      </c>
      <c r="G16" s="122"/>
      <c r="H16" s="122"/>
    </row>
    <row r="17" spans="1:10" ht="16.95" customHeight="1" x14ac:dyDescent="0.25">
      <c r="A17" s="117" t="s">
        <v>261</v>
      </c>
      <c r="B17" s="119" t="s">
        <v>150</v>
      </c>
      <c r="C17" s="121" t="s">
        <v>152</v>
      </c>
      <c r="D17" s="121" t="s">
        <v>260</v>
      </c>
      <c r="E17" s="121" t="s">
        <v>155</v>
      </c>
      <c r="F17" s="122">
        <v>187.2</v>
      </c>
      <c r="G17" s="122"/>
      <c r="H17" s="122"/>
    </row>
    <row r="18" spans="1:10" s="124" customFormat="1" x14ac:dyDescent="0.25">
      <c r="A18" s="114" t="s">
        <v>149</v>
      </c>
      <c r="B18" s="115" t="s">
        <v>150</v>
      </c>
      <c r="C18" s="118" t="s">
        <v>156</v>
      </c>
      <c r="D18" s="118"/>
      <c r="E18" s="118"/>
      <c r="F18" s="116">
        <f>+F19</f>
        <v>4160</v>
      </c>
      <c r="G18" s="116">
        <f>+G19+G32</f>
        <v>13181.8</v>
      </c>
      <c r="H18" s="116">
        <f>+H19+H32</f>
        <v>0</v>
      </c>
    </row>
    <row r="19" spans="1:10" ht="26.4" x14ac:dyDescent="0.25">
      <c r="A19" s="125" t="s">
        <v>157</v>
      </c>
      <c r="B19" s="119" t="s">
        <v>150</v>
      </c>
      <c r="C19" s="121" t="s">
        <v>156</v>
      </c>
      <c r="D19" s="121" t="s">
        <v>158</v>
      </c>
      <c r="E19" s="121"/>
      <c r="F19" s="122">
        <f>+F20+F32</f>
        <v>4160</v>
      </c>
      <c r="G19" s="122">
        <f>+G20</f>
        <v>12183.8</v>
      </c>
      <c r="H19" s="122">
        <f>+H20</f>
        <v>0</v>
      </c>
    </row>
    <row r="20" spans="1:10" x14ac:dyDescent="0.25">
      <c r="A20" s="125" t="s">
        <v>159</v>
      </c>
      <c r="B20" s="119" t="s">
        <v>150</v>
      </c>
      <c r="C20" s="121" t="s">
        <v>156</v>
      </c>
      <c r="D20" s="121" t="s">
        <v>160</v>
      </c>
      <c r="E20" s="121"/>
      <c r="F20" s="122">
        <f>+F22+F24+F28</f>
        <v>3563.7000000000003</v>
      </c>
      <c r="G20" s="122">
        <f>+G21</f>
        <v>12183.8</v>
      </c>
      <c r="H20" s="122">
        <f>+H21</f>
        <v>0</v>
      </c>
      <c r="J20" s="146"/>
    </row>
    <row r="21" spans="1:10" ht="52.8" hidden="1" x14ac:dyDescent="0.25">
      <c r="A21" s="117" t="s">
        <v>161</v>
      </c>
      <c r="B21" s="119" t="s">
        <v>150</v>
      </c>
      <c r="C21" s="121" t="s">
        <v>156</v>
      </c>
      <c r="D21" s="121" t="s">
        <v>160</v>
      </c>
      <c r="E21" s="121" t="s">
        <v>154</v>
      </c>
      <c r="F21" s="122"/>
      <c r="G21" s="122">
        <v>12183.8</v>
      </c>
      <c r="H21" s="122">
        <v>0</v>
      </c>
    </row>
    <row r="22" spans="1:10" x14ac:dyDescent="0.25">
      <c r="A22" s="117" t="s">
        <v>162</v>
      </c>
      <c r="B22" s="119" t="s">
        <v>150</v>
      </c>
      <c r="C22" s="121" t="s">
        <v>156</v>
      </c>
      <c r="D22" s="121" t="s">
        <v>160</v>
      </c>
      <c r="E22" s="121" t="s">
        <v>155</v>
      </c>
      <c r="F22" s="122">
        <f>+F23</f>
        <v>3252.1</v>
      </c>
      <c r="G22" s="122"/>
      <c r="H22" s="122"/>
    </row>
    <row r="23" spans="1:10" x14ac:dyDescent="0.25">
      <c r="A23" s="117" t="s">
        <v>163</v>
      </c>
      <c r="B23" s="119" t="s">
        <v>150</v>
      </c>
      <c r="C23" s="121" t="s">
        <v>156</v>
      </c>
      <c r="D23" s="121" t="s">
        <v>160</v>
      </c>
      <c r="E23" s="121" t="s">
        <v>155</v>
      </c>
      <c r="F23" s="122">
        <v>3252.1</v>
      </c>
      <c r="G23" s="122"/>
      <c r="H23" s="122"/>
    </row>
    <row r="24" spans="1:10" ht="26.4" x14ac:dyDescent="0.25">
      <c r="A24" s="117" t="s">
        <v>166</v>
      </c>
      <c r="B24" s="119" t="s">
        <v>150</v>
      </c>
      <c r="C24" s="121" t="s">
        <v>156</v>
      </c>
      <c r="D24" s="121" t="s">
        <v>160</v>
      </c>
      <c r="E24" s="128" t="s">
        <v>167</v>
      </c>
      <c r="F24" s="122">
        <f>+F25</f>
        <v>307.3</v>
      </c>
      <c r="G24" s="122"/>
      <c r="H24" s="122"/>
    </row>
    <row r="25" spans="1:10" ht="26.4" x14ac:dyDescent="0.25">
      <c r="A25" s="117" t="s">
        <v>168</v>
      </c>
      <c r="B25" s="119" t="s">
        <v>150</v>
      </c>
      <c r="C25" s="121" t="s">
        <v>156</v>
      </c>
      <c r="D25" s="121" t="s">
        <v>160</v>
      </c>
      <c r="E25" s="128" t="s">
        <v>169</v>
      </c>
      <c r="F25" s="122">
        <f>F26+F27</f>
        <v>307.3</v>
      </c>
      <c r="G25" s="122"/>
      <c r="H25" s="122"/>
    </row>
    <row r="26" spans="1:10" ht="26.4" x14ac:dyDescent="0.25">
      <c r="A26" s="134" t="s">
        <v>170</v>
      </c>
      <c r="B26" s="119" t="s">
        <v>150</v>
      </c>
      <c r="C26" s="121" t="s">
        <v>156</v>
      </c>
      <c r="D26" s="121" t="s">
        <v>160</v>
      </c>
      <c r="E26" s="128">
        <v>242</v>
      </c>
      <c r="F26" s="122">
        <v>10</v>
      </c>
      <c r="G26" s="122"/>
      <c r="H26" s="122"/>
    </row>
    <row r="27" spans="1:10" ht="26.4" x14ac:dyDescent="0.25">
      <c r="A27" s="117" t="s">
        <v>171</v>
      </c>
      <c r="B27" s="119" t="s">
        <v>150</v>
      </c>
      <c r="C27" s="121" t="s">
        <v>156</v>
      </c>
      <c r="D27" s="121" t="s">
        <v>160</v>
      </c>
      <c r="E27" s="128" t="s">
        <v>172</v>
      </c>
      <c r="F27" s="122">
        <v>297.3</v>
      </c>
      <c r="G27" s="122"/>
      <c r="H27" s="122"/>
    </row>
    <row r="28" spans="1:10" x14ac:dyDescent="0.25">
      <c r="A28" s="117" t="s">
        <v>173</v>
      </c>
      <c r="B28" s="119" t="s">
        <v>150</v>
      </c>
      <c r="C28" s="121" t="s">
        <v>156</v>
      </c>
      <c r="D28" s="121" t="s">
        <v>160</v>
      </c>
      <c r="E28" s="128" t="s">
        <v>174</v>
      </c>
      <c r="F28" s="122">
        <f>+F29</f>
        <v>4.3</v>
      </c>
      <c r="G28" s="122"/>
      <c r="H28" s="122"/>
    </row>
    <row r="29" spans="1:10" ht="26.4" x14ac:dyDescent="0.25">
      <c r="A29" s="117" t="s">
        <v>175</v>
      </c>
      <c r="B29" s="119" t="s">
        <v>150</v>
      </c>
      <c r="C29" s="121" t="s">
        <v>156</v>
      </c>
      <c r="D29" s="121" t="s">
        <v>160</v>
      </c>
      <c r="E29" s="128">
        <v>850</v>
      </c>
      <c r="F29" s="122">
        <f>+F30+F31</f>
        <v>4.3</v>
      </c>
      <c r="G29" s="122"/>
      <c r="H29" s="122"/>
    </row>
    <row r="30" spans="1:10" x14ac:dyDescent="0.25">
      <c r="A30" s="117" t="s">
        <v>176</v>
      </c>
      <c r="B30" s="119" t="s">
        <v>150</v>
      </c>
      <c r="C30" s="121" t="s">
        <v>156</v>
      </c>
      <c r="D30" s="121" t="s">
        <v>160</v>
      </c>
      <c r="E30" s="128" t="s">
        <v>177</v>
      </c>
      <c r="F30" s="122">
        <v>3.3</v>
      </c>
      <c r="G30" s="122"/>
      <c r="H30" s="122"/>
    </row>
    <row r="31" spans="1:10" x14ac:dyDescent="0.25">
      <c r="A31" s="117" t="s">
        <v>178</v>
      </c>
      <c r="B31" s="119" t="s">
        <v>150</v>
      </c>
      <c r="C31" s="121" t="s">
        <v>156</v>
      </c>
      <c r="D31" s="121" t="s">
        <v>160</v>
      </c>
      <c r="E31" s="128" t="s">
        <v>179</v>
      </c>
      <c r="F31" s="122">
        <v>1</v>
      </c>
      <c r="G31" s="122"/>
      <c r="H31" s="122"/>
    </row>
    <row r="32" spans="1:10" ht="26.4" x14ac:dyDescent="0.25">
      <c r="A32" s="125" t="s">
        <v>180</v>
      </c>
      <c r="B32" s="119" t="s">
        <v>150</v>
      </c>
      <c r="C32" s="121" t="s">
        <v>156</v>
      </c>
      <c r="D32" s="121" t="s">
        <v>181</v>
      </c>
      <c r="E32" s="121"/>
      <c r="F32" s="122">
        <f>+F33</f>
        <v>596.29999999999995</v>
      </c>
      <c r="G32" s="122">
        <f>+G33</f>
        <v>998</v>
      </c>
      <c r="H32" s="122">
        <f>+H33</f>
        <v>0</v>
      </c>
    </row>
    <row r="33" spans="1:8" ht="52.8" x14ac:dyDescent="0.25">
      <c r="A33" s="117" t="s">
        <v>161</v>
      </c>
      <c r="B33" s="119" t="s">
        <v>150</v>
      </c>
      <c r="C33" s="121" t="s">
        <v>156</v>
      </c>
      <c r="D33" s="121" t="s">
        <v>181</v>
      </c>
      <c r="E33" s="121" t="s">
        <v>154</v>
      </c>
      <c r="F33" s="122">
        <f>+F34</f>
        <v>596.29999999999995</v>
      </c>
      <c r="G33" s="122">
        <v>998</v>
      </c>
      <c r="H33" s="122">
        <v>0</v>
      </c>
    </row>
    <row r="34" spans="1:8" x14ac:dyDescent="0.25">
      <c r="A34" s="117" t="s">
        <v>162</v>
      </c>
      <c r="B34" s="119" t="s">
        <v>150</v>
      </c>
      <c r="C34" s="121" t="s">
        <v>156</v>
      </c>
      <c r="D34" s="121" t="s">
        <v>181</v>
      </c>
      <c r="E34" s="121" t="s">
        <v>155</v>
      </c>
      <c r="F34" s="122">
        <f>+F35</f>
        <v>596.29999999999995</v>
      </c>
      <c r="G34" s="122"/>
      <c r="H34" s="122"/>
    </row>
    <row r="35" spans="1:8" x14ac:dyDescent="0.25">
      <c r="A35" s="117" t="s">
        <v>163</v>
      </c>
      <c r="B35" s="119" t="s">
        <v>150</v>
      </c>
      <c r="C35" s="121" t="s">
        <v>156</v>
      </c>
      <c r="D35" s="121" t="s">
        <v>181</v>
      </c>
      <c r="E35" s="121" t="s">
        <v>155</v>
      </c>
      <c r="F35" s="122">
        <v>596.29999999999995</v>
      </c>
      <c r="G35" s="122"/>
      <c r="H35" s="122"/>
    </row>
    <row r="36" spans="1:8" s="124" customFormat="1" hidden="1" x14ac:dyDescent="0.25">
      <c r="A36" s="130" t="s">
        <v>182</v>
      </c>
      <c r="B36" s="118" t="s">
        <v>150</v>
      </c>
      <c r="C36" s="118" t="s">
        <v>183</v>
      </c>
      <c r="D36" s="161"/>
      <c r="E36" s="131"/>
      <c r="F36" s="116">
        <f t="shared" ref="F36:H38" si="0">+F37</f>
        <v>0</v>
      </c>
      <c r="G36" s="116">
        <f t="shared" si="0"/>
        <v>0</v>
      </c>
      <c r="H36" s="116">
        <f t="shared" si="0"/>
        <v>0</v>
      </c>
    </row>
    <row r="37" spans="1:8" ht="26.25" hidden="1" customHeight="1" x14ac:dyDescent="0.25">
      <c r="A37" s="125" t="s">
        <v>184</v>
      </c>
      <c r="B37" s="119" t="s">
        <v>150</v>
      </c>
      <c r="C37" s="119" t="s">
        <v>183</v>
      </c>
      <c r="D37" s="119"/>
      <c r="E37" s="132"/>
      <c r="F37" s="122">
        <f t="shared" si="0"/>
        <v>0</v>
      </c>
      <c r="G37" s="122">
        <f t="shared" si="0"/>
        <v>0</v>
      </c>
      <c r="H37" s="122">
        <f t="shared" si="0"/>
        <v>0</v>
      </c>
    </row>
    <row r="38" spans="1:8" ht="26.4" hidden="1" x14ac:dyDescent="0.25">
      <c r="A38" s="117" t="s">
        <v>166</v>
      </c>
      <c r="B38" s="119" t="s">
        <v>150</v>
      </c>
      <c r="C38" s="119" t="s">
        <v>183</v>
      </c>
      <c r="D38" s="119"/>
      <c r="E38" s="128" t="s">
        <v>167</v>
      </c>
      <c r="F38" s="122">
        <f t="shared" si="0"/>
        <v>0</v>
      </c>
      <c r="G38" s="122">
        <f t="shared" si="0"/>
        <v>0</v>
      </c>
      <c r="H38" s="122">
        <f t="shared" si="0"/>
        <v>0</v>
      </c>
    </row>
    <row r="39" spans="1:8" ht="26.4" hidden="1" x14ac:dyDescent="0.25">
      <c r="A39" s="117" t="s">
        <v>168</v>
      </c>
      <c r="B39" s="119" t="s">
        <v>150</v>
      </c>
      <c r="C39" s="119" t="s">
        <v>183</v>
      </c>
      <c r="D39" s="119"/>
      <c r="E39" s="128" t="s">
        <v>169</v>
      </c>
      <c r="F39" s="122">
        <f>+F326</f>
        <v>0</v>
      </c>
      <c r="G39" s="122">
        <f>+G40</f>
        <v>0</v>
      </c>
      <c r="H39" s="122">
        <f>+H40</f>
        <v>0</v>
      </c>
    </row>
    <row r="40" spans="1:8" ht="26.4" hidden="1" x14ac:dyDescent="0.25">
      <c r="A40" s="117" t="s">
        <v>171</v>
      </c>
      <c r="B40" s="119" t="s">
        <v>150</v>
      </c>
      <c r="C40" s="119" t="s">
        <v>183</v>
      </c>
      <c r="D40" s="119"/>
      <c r="E40" s="128" t="s">
        <v>172</v>
      </c>
      <c r="F40" s="122">
        <v>0</v>
      </c>
      <c r="G40" s="122"/>
      <c r="H40" s="122"/>
    </row>
    <row r="41" spans="1:8" s="124" customFormat="1" x14ac:dyDescent="0.25">
      <c r="A41" s="114" t="s">
        <v>185</v>
      </c>
      <c r="B41" s="115" t="s">
        <v>150</v>
      </c>
      <c r="C41" s="118" t="s">
        <v>186</v>
      </c>
      <c r="D41" s="118"/>
      <c r="E41" s="118"/>
      <c r="F41" s="116">
        <f t="shared" ref="F41:H43" si="1">+F42</f>
        <v>20</v>
      </c>
      <c r="G41" s="116">
        <f t="shared" si="1"/>
        <v>0</v>
      </c>
      <c r="H41" s="116">
        <f t="shared" si="1"/>
        <v>0</v>
      </c>
    </row>
    <row r="42" spans="1:8" ht="13.95" customHeight="1" x14ac:dyDescent="0.25">
      <c r="A42" s="125" t="s">
        <v>185</v>
      </c>
      <c r="B42" s="119" t="s">
        <v>150</v>
      </c>
      <c r="C42" s="121" t="s">
        <v>186</v>
      </c>
      <c r="D42" s="121" t="s">
        <v>187</v>
      </c>
      <c r="E42" s="121"/>
      <c r="F42" s="122">
        <f t="shared" si="1"/>
        <v>20</v>
      </c>
      <c r="G42" s="122">
        <f t="shared" si="1"/>
        <v>0</v>
      </c>
      <c r="H42" s="122">
        <f t="shared" si="1"/>
        <v>0</v>
      </c>
    </row>
    <row r="43" spans="1:8" ht="12.75" customHeight="1" x14ac:dyDescent="0.25">
      <c r="A43" s="125" t="s">
        <v>188</v>
      </c>
      <c r="B43" s="119" t="s">
        <v>150</v>
      </c>
      <c r="C43" s="121" t="s">
        <v>186</v>
      </c>
      <c r="D43" s="121" t="s">
        <v>187</v>
      </c>
      <c r="E43" s="121"/>
      <c r="F43" s="122">
        <f t="shared" si="1"/>
        <v>20</v>
      </c>
      <c r="G43" s="122">
        <f t="shared" si="1"/>
        <v>0</v>
      </c>
      <c r="H43" s="122">
        <f t="shared" si="1"/>
        <v>0</v>
      </c>
    </row>
    <row r="44" spans="1:8" ht="13.95" customHeight="1" x14ac:dyDescent="0.25">
      <c r="A44" s="155" t="s">
        <v>189</v>
      </c>
      <c r="B44" s="119" t="s">
        <v>150</v>
      </c>
      <c r="C44" s="121" t="s">
        <v>186</v>
      </c>
      <c r="D44" s="121" t="s">
        <v>187</v>
      </c>
      <c r="E44" s="50" t="s">
        <v>174</v>
      </c>
      <c r="F44" s="122">
        <f>+F45</f>
        <v>20</v>
      </c>
      <c r="G44" s="122"/>
      <c r="H44" s="122"/>
    </row>
    <row r="45" spans="1:8" x14ac:dyDescent="0.25">
      <c r="A45" s="117" t="s">
        <v>189</v>
      </c>
      <c r="B45" s="119" t="s">
        <v>150</v>
      </c>
      <c r="C45" s="121" t="s">
        <v>186</v>
      </c>
      <c r="D45" s="121" t="s">
        <v>187</v>
      </c>
      <c r="E45" s="50" t="s">
        <v>190</v>
      </c>
      <c r="F45" s="122">
        <v>20</v>
      </c>
      <c r="G45" s="122"/>
      <c r="H45" s="122"/>
    </row>
    <row r="46" spans="1:8" x14ac:dyDescent="0.25">
      <c r="A46" s="133" t="s">
        <v>191</v>
      </c>
      <c r="B46" s="118" t="s">
        <v>150</v>
      </c>
      <c r="C46" s="118" t="s">
        <v>192</v>
      </c>
      <c r="D46" s="115"/>
      <c r="E46" s="161"/>
      <c r="F46" s="116">
        <f>+F47</f>
        <v>1</v>
      </c>
      <c r="G46" s="122"/>
      <c r="H46" s="122"/>
    </row>
    <row r="47" spans="1:8" ht="26.4" x14ac:dyDescent="0.25">
      <c r="A47" s="134" t="s">
        <v>166</v>
      </c>
      <c r="B47" s="121" t="s">
        <v>150</v>
      </c>
      <c r="C47" s="121" t="s">
        <v>192</v>
      </c>
      <c r="D47" s="119" t="s">
        <v>193</v>
      </c>
      <c r="E47" s="128">
        <v>200</v>
      </c>
      <c r="F47" s="122">
        <f>+F48</f>
        <v>1</v>
      </c>
      <c r="G47" s="122"/>
      <c r="H47" s="122"/>
    </row>
    <row r="48" spans="1:8" ht="26.4" x14ac:dyDescent="0.25">
      <c r="A48" s="134" t="s">
        <v>168</v>
      </c>
      <c r="B48" s="121" t="s">
        <v>150</v>
      </c>
      <c r="C48" s="121" t="s">
        <v>192</v>
      </c>
      <c r="D48" s="119" t="s">
        <v>193</v>
      </c>
      <c r="E48" s="128">
        <v>240</v>
      </c>
      <c r="F48" s="122">
        <f>+F49</f>
        <v>1</v>
      </c>
      <c r="G48" s="122"/>
      <c r="H48" s="122"/>
    </row>
    <row r="49" spans="1:8" ht="26.4" x14ac:dyDescent="0.25">
      <c r="A49" s="134" t="s">
        <v>171</v>
      </c>
      <c r="B49" s="121" t="s">
        <v>150</v>
      </c>
      <c r="C49" s="121" t="s">
        <v>192</v>
      </c>
      <c r="D49" s="119" t="s">
        <v>193</v>
      </c>
      <c r="E49" s="128">
        <v>244</v>
      </c>
      <c r="F49" s="122">
        <v>1</v>
      </c>
      <c r="G49" s="122"/>
      <c r="H49" s="122"/>
    </row>
    <row r="50" spans="1:8" s="124" customFormat="1" x14ac:dyDescent="0.25">
      <c r="A50" s="114" t="s">
        <v>194</v>
      </c>
      <c r="B50" s="115" t="s">
        <v>195</v>
      </c>
      <c r="C50" s="121"/>
      <c r="D50" s="118"/>
      <c r="E50" s="118"/>
      <c r="F50" s="120">
        <f>+F51</f>
        <v>143.10000000000002</v>
      </c>
      <c r="G50" s="116" t="e">
        <f>+#REF!+G56</f>
        <v>#REF!</v>
      </c>
      <c r="H50" s="116" t="e">
        <f>+#REF!+H56</f>
        <v>#REF!</v>
      </c>
    </row>
    <row r="51" spans="1:8" s="137" customFormat="1" x14ac:dyDescent="0.25">
      <c r="A51" s="125" t="s">
        <v>196</v>
      </c>
      <c r="B51" s="119" t="s">
        <v>195</v>
      </c>
      <c r="C51" s="121" t="s">
        <v>152</v>
      </c>
      <c r="D51" s="121"/>
      <c r="E51" s="121"/>
      <c r="F51" s="122">
        <f>+F52</f>
        <v>143.10000000000002</v>
      </c>
      <c r="G51" s="164"/>
      <c r="H51" s="164"/>
    </row>
    <row r="52" spans="1:8" s="137" customFormat="1" ht="26.4" x14ac:dyDescent="0.25">
      <c r="A52" s="125" t="s">
        <v>197</v>
      </c>
      <c r="B52" s="119" t="s">
        <v>195</v>
      </c>
      <c r="C52" s="121" t="s">
        <v>152</v>
      </c>
      <c r="D52" s="121" t="s">
        <v>198</v>
      </c>
      <c r="E52" s="121"/>
      <c r="F52" s="122">
        <f>+F53+F56</f>
        <v>143.10000000000002</v>
      </c>
      <c r="G52" s="164"/>
      <c r="H52" s="164"/>
    </row>
    <row r="53" spans="1:8" s="124" customFormat="1" ht="26.4" x14ac:dyDescent="0.25">
      <c r="A53" s="125" t="s">
        <v>197</v>
      </c>
      <c r="B53" s="119" t="s">
        <v>195</v>
      </c>
      <c r="C53" s="121" t="s">
        <v>152</v>
      </c>
      <c r="D53" s="121" t="s">
        <v>198</v>
      </c>
      <c r="E53" s="121" t="s">
        <v>154</v>
      </c>
      <c r="F53" s="122">
        <f>F54</f>
        <v>135.30000000000001</v>
      </c>
      <c r="G53" s="116"/>
      <c r="H53" s="116"/>
    </row>
    <row r="54" spans="1:8" s="124" customFormat="1" x14ac:dyDescent="0.25">
      <c r="A54" s="117" t="s">
        <v>162</v>
      </c>
      <c r="B54" s="119" t="s">
        <v>195</v>
      </c>
      <c r="C54" s="121" t="s">
        <v>152</v>
      </c>
      <c r="D54" s="121" t="s">
        <v>198</v>
      </c>
      <c r="E54" s="121" t="s">
        <v>165</v>
      </c>
      <c r="F54" s="122">
        <f>F55</f>
        <v>135.30000000000001</v>
      </c>
      <c r="G54" s="116"/>
      <c r="H54" s="116"/>
    </row>
    <row r="55" spans="1:8" s="124" customFormat="1" x14ac:dyDescent="0.25">
      <c r="A55" s="117" t="s">
        <v>163</v>
      </c>
      <c r="B55" s="119" t="s">
        <v>195</v>
      </c>
      <c r="C55" s="121" t="s">
        <v>152</v>
      </c>
      <c r="D55" s="121" t="s">
        <v>198</v>
      </c>
      <c r="E55" s="121" t="s">
        <v>165</v>
      </c>
      <c r="F55" s="122">
        <v>135.30000000000001</v>
      </c>
      <c r="G55" s="116"/>
      <c r="H55" s="116"/>
    </row>
    <row r="56" spans="1:8" s="124" customFormat="1" ht="12.75" customHeight="1" x14ac:dyDescent="0.25">
      <c r="A56" s="117" t="s">
        <v>166</v>
      </c>
      <c r="B56" s="119" t="s">
        <v>195</v>
      </c>
      <c r="C56" s="121" t="s">
        <v>152</v>
      </c>
      <c r="D56" s="121" t="s">
        <v>198</v>
      </c>
      <c r="E56" s="128" t="s">
        <v>167</v>
      </c>
      <c r="F56" s="122">
        <f>+F57</f>
        <v>7.8</v>
      </c>
      <c r="G56" s="116" t="e">
        <f>+#REF!</f>
        <v>#REF!</v>
      </c>
      <c r="H56" s="116" t="e">
        <f>+#REF!</f>
        <v>#REF!</v>
      </c>
    </row>
    <row r="57" spans="1:8" s="124" customFormat="1" ht="26.4" x14ac:dyDescent="0.25">
      <c r="A57" s="117" t="s">
        <v>168</v>
      </c>
      <c r="B57" s="119" t="s">
        <v>195</v>
      </c>
      <c r="C57" s="121" t="s">
        <v>152</v>
      </c>
      <c r="D57" s="121" t="s">
        <v>198</v>
      </c>
      <c r="E57" s="128" t="s">
        <v>169</v>
      </c>
      <c r="F57" s="122">
        <f>+F58</f>
        <v>7.8</v>
      </c>
      <c r="G57" s="122"/>
      <c r="H57" s="122"/>
    </row>
    <row r="58" spans="1:8" s="124" customFormat="1" ht="28.2" customHeight="1" x14ac:dyDescent="0.25">
      <c r="A58" s="117" t="s">
        <v>171</v>
      </c>
      <c r="B58" s="119" t="s">
        <v>195</v>
      </c>
      <c r="C58" s="121" t="s">
        <v>152</v>
      </c>
      <c r="D58" s="121" t="s">
        <v>198</v>
      </c>
      <c r="E58" s="128" t="s">
        <v>172</v>
      </c>
      <c r="F58" s="122">
        <v>7.8</v>
      </c>
      <c r="G58" s="122"/>
      <c r="H58" s="122"/>
    </row>
    <row r="59" spans="1:8" ht="14.25" customHeight="1" x14ac:dyDescent="0.25">
      <c r="A59" s="114" t="s">
        <v>211</v>
      </c>
      <c r="B59" s="115" t="s">
        <v>212</v>
      </c>
      <c r="C59" s="116"/>
      <c r="D59" s="128"/>
      <c r="E59" s="118"/>
      <c r="F59" s="116">
        <f>+F65+F60</f>
        <v>180</v>
      </c>
      <c r="G59" s="116">
        <f>+G65</f>
        <v>0</v>
      </c>
      <c r="H59" s="116">
        <f>+H65</f>
        <v>0</v>
      </c>
    </row>
    <row r="60" spans="1:8" ht="14.25" hidden="1" customHeight="1" x14ac:dyDescent="0.25">
      <c r="A60" s="114" t="s">
        <v>213</v>
      </c>
      <c r="B60" s="115" t="s">
        <v>212</v>
      </c>
      <c r="C60" s="118" t="s">
        <v>195</v>
      </c>
      <c r="D60" s="140"/>
      <c r="E60" s="118"/>
      <c r="F60" s="116">
        <f>+F61</f>
        <v>0</v>
      </c>
      <c r="G60" s="116"/>
      <c r="H60" s="116"/>
    </row>
    <row r="61" spans="1:8" hidden="1" x14ac:dyDescent="0.25">
      <c r="A61" s="125" t="s">
        <v>213</v>
      </c>
      <c r="B61" s="119" t="s">
        <v>212</v>
      </c>
      <c r="C61" s="121" t="s">
        <v>195</v>
      </c>
      <c r="D61" s="121" t="s">
        <v>214</v>
      </c>
      <c r="E61" s="121"/>
      <c r="F61" s="116">
        <f>+F62</f>
        <v>0</v>
      </c>
      <c r="G61" s="116"/>
      <c r="H61" s="116"/>
    </row>
    <row r="62" spans="1:8" ht="26.4" hidden="1" x14ac:dyDescent="0.25">
      <c r="A62" s="117" t="s">
        <v>166</v>
      </c>
      <c r="B62" s="119" t="s">
        <v>212</v>
      </c>
      <c r="C62" s="121" t="s">
        <v>195</v>
      </c>
      <c r="D62" s="121" t="s">
        <v>214</v>
      </c>
      <c r="E62" s="128" t="s">
        <v>167</v>
      </c>
      <c r="F62" s="122">
        <f>+F63</f>
        <v>0</v>
      </c>
      <c r="G62" s="116"/>
      <c r="H62" s="116"/>
    </row>
    <row r="63" spans="1:8" ht="26.4" hidden="1" x14ac:dyDescent="0.25">
      <c r="A63" s="117" t="s">
        <v>168</v>
      </c>
      <c r="B63" s="119" t="s">
        <v>212</v>
      </c>
      <c r="C63" s="121" t="s">
        <v>195</v>
      </c>
      <c r="D63" s="121" t="s">
        <v>214</v>
      </c>
      <c r="E63" s="128" t="s">
        <v>169</v>
      </c>
      <c r="F63" s="122">
        <f>+F64</f>
        <v>0</v>
      </c>
      <c r="G63" s="116"/>
      <c r="H63" s="116"/>
    </row>
    <row r="64" spans="1:8" ht="26.4" hidden="1" x14ac:dyDescent="0.25">
      <c r="A64" s="117" t="s">
        <v>171</v>
      </c>
      <c r="B64" s="119" t="s">
        <v>212</v>
      </c>
      <c r="C64" s="121" t="s">
        <v>195</v>
      </c>
      <c r="D64" s="121" t="s">
        <v>214</v>
      </c>
      <c r="E64" s="128" t="s">
        <v>172</v>
      </c>
      <c r="F64" s="122">
        <v>0</v>
      </c>
      <c r="G64" s="116"/>
      <c r="H64" s="116"/>
    </row>
    <row r="65" spans="1:8" s="124" customFormat="1" x14ac:dyDescent="0.25">
      <c r="A65" s="114" t="s">
        <v>215</v>
      </c>
      <c r="B65" s="115" t="s">
        <v>212</v>
      </c>
      <c r="C65" s="118" t="s">
        <v>152</v>
      </c>
      <c r="D65" s="118"/>
      <c r="E65" s="118"/>
      <c r="F65" s="116">
        <f>+F66+F69+F72+F75</f>
        <v>180</v>
      </c>
      <c r="G65" s="116">
        <f>+G69</f>
        <v>0</v>
      </c>
      <c r="H65" s="116">
        <f>+H69</f>
        <v>0</v>
      </c>
    </row>
    <row r="66" spans="1:8" s="124" customFormat="1" ht="26.4" x14ac:dyDescent="0.25">
      <c r="A66" s="165" t="s">
        <v>216</v>
      </c>
      <c r="B66" s="119" t="s">
        <v>212</v>
      </c>
      <c r="C66" s="121" t="s">
        <v>152</v>
      </c>
      <c r="D66" s="121" t="s">
        <v>262</v>
      </c>
      <c r="E66" s="128" t="s">
        <v>167</v>
      </c>
      <c r="F66" s="122">
        <f>+F67</f>
        <v>80</v>
      </c>
      <c r="G66" s="116"/>
      <c r="H66" s="116"/>
    </row>
    <row r="67" spans="1:8" s="124" customFormat="1" ht="26.4" x14ac:dyDescent="0.25">
      <c r="A67" s="117" t="s">
        <v>168</v>
      </c>
      <c r="B67" s="119" t="s">
        <v>212</v>
      </c>
      <c r="C67" s="121" t="s">
        <v>152</v>
      </c>
      <c r="D67" s="121" t="s">
        <v>262</v>
      </c>
      <c r="E67" s="128" t="s">
        <v>169</v>
      </c>
      <c r="F67" s="122">
        <f>+F68</f>
        <v>80</v>
      </c>
      <c r="G67" s="116"/>
      <c r="H67" s="116"/>
    </row>
    <row r="68" spans="1:8" s="124" customFormat="1" ht="26.4" x14ac:dyDescent="0.25">
      <c r="A68" s="117" t="s">
        <v>171</v>
      </c>
      <c r="B68" s="119" t="s">
        <v>212</v>
      </c>
      <c r="C68" s="121" t="s">
        <v>152</v>
      </c>
      <c r="D68" s="121" t="s">
        <v>262</v>
      </c>
      <c r="E68" s="128" t="s">
        <v>172</v>
      </c>
      <c r="F68" s="122">
        <v>80</v>
      </c>
      <c r="G68" s="116"/>
      <c r="H68" s="116"/>
    </row>
    <row r="69" spans="1:8" s="142" customFormat="1" ht="26.4" hidden="1" x14ac:dyDescent="0.25">
      <c r="A69" s="165" t="s">
        <v>218</v>
      </c>
      <c r="B69" s="119" t="s">
        <v>212</v>
      </c>
      <c r="C69" s="121" t="s">
        <v>152</v>
      </c>
      <c r="D69" s="121" t="s">
        <v>263</v>
      </c>
      <c r="E69" s="128" t="s">
        <v>167</v>
      </c>
      <c r="F69" s="122">
        <f>+F70</f>
        <v>0</v>
      </c>
      <c r="G69" s="122">
        <f>+G70</f>
        <v>0</v>
      </c>
      <c r="H69" s="122">
        <v>0</v>
      </c>
    </row>
    <row r="70" spans="1:8" s="142" customFormat="1" ht="26.4" hidden="1" x14ac:dyDescent="0.25">
      <c r="A70" s="117" t="s">
        <v>168</v>
      </c>
      <c r="B70" s="119" t="s">
        <v>212</v>
      </c>
      <c r="C70" s="121" t="s">
        <v>152</v>
      </c>
      <c r="D70" s="121" t="s">
        <v>263</v>
      </c>
      <c r="E70" s="128" t="s">
        <v>169</v>
      </c>
      <c r="F70" s="122">
        <f>+F71</f>
        <v>0</v>
      </c>
      <c r="G70" s="122">
        <f>+G71</f>
        <v>0</v>
      </c>
      <c r="H70" s="122">
        <f>+H71</f>
        <v>0</v>
      </c>
    </row>
    <row r="71" spans="1:8" s="142" customFormat="1" ht="26.4" hidden="1" x14ac:dyDescent="0.25">
      <c r="A71" s="117" t="s">
        <v>171</v>
      </c>
      <c r="B71" s="119" t="s">
        <v>212</v>
      </c>
      <c r="C71" s="121" t="s">
        <v>152</v>
      </c>
      <c r="D71" s="121" t="s">
        <v>263</v>
      </c>
      <c r="E71" s="128" t="s">
        <v>172</v>
      </c>
      <c r="F71" s="122"/>
      <c r="G71" s="122"/>
      <c r="H71" s="122"/>
    </row>
    <row r="72" spans="1:8" s="142" customFormat="1" ht="26.4" hidden="1" x14ac:dyDescent="0.25">
      <c r="A72" s="165" t="s">
        <v>220</v>
      </c>
      <c r="B72" s="119" t="s">
        <v>212</v>
      </c>
      <c r="C72" s="121" t="s">
        <v>152</v>
      </c>
      <c r="D72" s="121" t="s">
        <v>264</v>
      </c>
      <c r="E72" s="128" t="s">
        <v>167</v>
      </c>
      <c r="F72" s="122">
        <f>+F73</f>
        <v>0</v>
      </c>
      <c r="G72" s="122"/>
      <c r="H72" s="122"/>
    </row>
    <row r="73" spans="1:8" s="142" customFormat="1" ht="26.4" hidden="1" x14ac:dyDescent="0.25">
      <c r="A73" s="117" t="s">
        <v>168</v>
      </c>
      <c r="B73" s="119" t="s">
        <v>212</v>
      </c>
      <c r="C73" s="121" t="s">
        <v>152</v>
      </c>
      <c r="D73" s="121" t="s">
        <v>264</v>
      </c>
      <c r="E73" s="128" t="s">
        <v>169</v>
      </c>
      <c r="F73" s="122">
        <f>+F74</f>
        <v>0</v>
      </c>
      <c r="G73" s="122"/>
      <c r="H73" s="122"/>
    </row>
    <row r="74" spans="1:8" s="142" customFormat="1" ht="26.4" hidden="1" x14ac:dyDescent="0.25">
      <c r="A74" s="117" t="s">
        <v>171</v>
      </c>
      <c r="B74" s="119" t="s">
        <v>212</v>
      </c>
      <c r="C74" s="121" t="s">
        <v>152</v>
      </c>
      <c r="D74" s="121" t="s">
        <v>264</v>
      </c>
      <c r="E74" s="128" t="s">
        <v>172</v>
      </c>
      <c r="F74" s="122"/>
      <c r="G74" s="122"/>
      <c r="H74" s="122"/>
    </row>
    <row r="75" spans="1:8" s="142" customFormat="1" ht="26.4" x14ac:dyDescent="0.25">
      <c r="A75" s="165" t="s">
        <v>222</v>
      </c>
      <c r="B75" s="119" t="s">
        <v>212</v>
      </c>
      <c r="C75" s="121" t="s">
        <v>152</v>
      </c>
      <c r="D75" s="121" t="s">
        <v>265</v>
      </c>
      <c r="E75" s="128" t="s">
        <v>167</v>
      </c>
      <c r="F75" s="122">
        <f>+F76</f>
        <v>100</v>
      </c>
      <c r="G75" s="122"/>
      <c r="H75" s="122"/>
    </row>
    <row r="76" spans="1:8" s="142" customFormat="1" ht="26.4" x14ac:dyDescent="0.25">
      <c r="A76" s="117" t="s">
        <v>168</v>
      </c>
      <c r="B76" s="119" t="s">
        <v>212</v>
      </c>
      <c r="C76" s="121" t="s">
        <v>152</v>
      </c>
      <c r="D76" s="121" t="s">
        <v>265</v>
      </c>
      <c r="E76" s="128" t="s">
        <v>169</v>
      </c>
      <c r="F76" s="122">
        <f>+F77</f>
        <v>100</v>
      </c>
      <c r="G76" s="122"/>
      <c r="H76" s="122"/>
    </row>
    <row r="77" spans="1:8" s="142" customFormat="1" ht="26.4" x14ac:dyDescent="0.25">
      <c r="A77" s="117" t="s">
        <v>171</v>
      </c>
      <c r="B77" s="119" t="s">
        <v>212</v>
      </c>
      <c r="C77" s="121" t="s">
        <v>152</v>
      </c>
      <c r="D77" s="121" t="s">
        <v>265</v>
      </c>
      <c r="E77" s="128" t="s">
        <v>172</v>
      </c>
      <c r="F77" s="122">
        <v>100</v>
      </c>
      <c r="G77" s="122"/>
      <c r="H77" s="122"/>
    </row>
    <row r="78" spans="1:8" s="142" customFormat="1" ht="52.8" hidden="1" x14ac:dyDescent="0.25">
      <c r="A78" s="114" t="s">
        <v>237</v>
      </c>
      <c r="B78" s="115" t="s">
        <v>225</v>
      </c>
      <c r="C78" s="118" t="s">
        <v>156</v>
      </c>
      <c r="D78" s="118"/>
      <c r="E78" s="161"/>
      <c r="F78" s="116">
        <f>+F79</f>
        <v>0</v>
      </c>
      <c r="G78" s="122"/>
      <c r="H78" s="122"/>
    </row>
    <row r="79" spans="1:8" s="142" customFormat="1" hidden="1" x14ac:dyDescent="0.25">
      <c r="A79" s="117" t="s">
        <v>238</v>
      </c>
      <c r="B79" s="119" t="s">
        <v>225</v>
      </c>
      <c r="C79" s="121" t="s">
        <v>156</v>
      </c>
      <c r="D79" s="122" t="s">
        <v>239</v>
      </c>
      <c r="E79" s="128"/>
      <c r="F79" s="122">
        <f>+F81</f>
        <v>0</v>
      </c>
      <c r="G79" s="122"/>
      <c r="H79" s="122"/>
    </row>
    <row r="80" spans="1:8" s="142" customFormat="1" hidden="1" x14ac:dyDescent="0.25">
      <c r="A80" s="117" t="s">
        <v>162</v>
      </c>
      <c r="B80" s="119" t="s">
        <v>225</v>
      </c>
      <c r="C80" s="121" t="s">
        <v>156</v>
      </c>
      <c r="D80" s="122" t="s">
        <v>239</v>
      </c>
      <c r="E80" s="128">
        <v>100</v>
      </c>
      <c r="F80" s="122">
        <f>+F81</f>
        <v>0</v>
      </c>
      <c r="G80" s="122"/>
      <c r="H80" s="122"/>
    </row>
    <row r="81" spans="1:9" s="142" customFormat="1" hidden="1" x14ac:dyDescent="0.25">
      <c r="A81" s="117" t="s">
        <v>163</v>
      </c>
      <c r="B81" s="119" t="s">
        <v>225</v>
      </c>
      <c r="C81" s="121" t="s">
        <v>156</v>
      </c>
      <c r="D81" s="122" t="s">
        <v>239</v>
      </c>
      <c r="E81" s="128">
        <v>110</v>
      </c>
      <c r="F81" s="129"/>
      <c r="G81" s="122"/>
      <c r="H81" s="122"/>
    </row>
    <row r="82" spans="1:9" s="142" customFormat="1" hidden="1" x14ac:dyDescent="0.25">
      <c r="A82" s="114" t="s">
        <v>247</v>
      </c>
      <c r="B82" s="154" t="s">
        <v>248</v>
      </c>
      <c r="C82" s="118" t="s">
        <v>152</v>
      </c>
      <c r="D82" s="118"/>
      <c r="E82" s="118"/>
      <c r="F82" s="120">
        <f>F83+F84</f>
        <v>0</v>
      </c>
      <c r="G82" s="122"/>
      <c r="H82" s="122"/>
    </row>
    <row r="83" spans="1:9" s="142" customFormat="1" ht="26.4" hidden="1" x14ac:dyDescent="0.25">
      <c r="A83" s="155" t="s">
        <v>249</v>
      </c>
      <c r="B83" s="156" t="s">
        <v>248</v>
      </c>
      <c r="C83" s="121" t="s">
        <v>152</v>
      </c>
      <c r="D83" s="121" t="s">
        <v>253</v>
      </c>
      <c r="E83" s="121" t="s">
        <v>251</v>
      </c>
      <c r="F83" s="122"/>
      <c r="G83" s="122"/>
      <c r="H83" s="122"/>
    </row>
    <row r="84" spans="1:9" s="142" customFormat="1" hidden="1" x14ac:dyDescent="0.25">
      <c r="A84" s="155" t="s">
        <v>252</v>
      </c>
      <c r="B84" s="156" t="s">
        <v>248</v>
      </c>
      <c r="C84" s="121" t="s">
        <v>152</v>
      </c>
      <c r="D84" s="121" t="s">
        <v>253</v>
      </c>
      <c r="E84" s="121" t="s">
        <v>254</v>
      </c>
      <c r="F84" s="122">
        <v>0</v>
      </c>
      <c r="G84" s="122"/>
      <c r="H84" s="122"/>
    </row>
    <row r="85" spans="1:9" s="142" customFormat="1" hidden="1" x14ac:dyDescent="0.25">
      <c r="A85" s="166"/>
      <c r="B85" s="119"/>
      <c r="C85" s="121"/>
      <c r="D85" s="121"/>
      <c r="E85" s="128"/>
      <c r="F85" s="116">
        <f>+F86</f>
        <v>0</v>
      </c>
      <c r="G85" s="122"/>
      <c r="H85" s="122"/>
    </row>
    <row r="86" spans="1:9" s="142" customFormat="1" hidden="1" x14ac:dyDescent="0.25">
      <c r="A86" s="114" t="s">
        <v>224</v>
      </c>
      <c r="B86" s="115" t="s">
        <v>225</v>
      </c>
      <c r="C86" s="116"/>
      <c r="D86" s="116"/>
      <c r="E86" s="116"/>
      <c r="F86" s="116">
        <f>+F87</f>
        <v>0</v>
      </c>
      <c r="G86" s="122"/>
      <c r="H86" s="122"/>
    </row>
    <row r="87" spans="1:9" s="142" customFormat="1" hidden="1" x14ac:dyDescent="0.25">
      <c r="A87" s="114" t="s">
        <v>226</v>
      </c>
      <c r="B87" s="115" t="s">
        <v>225</v>
      </c>
      <c r="C87" s="118" t="s">
        <v>150</v>
      </c>
      <c r="D87" s="118"/>
      <c r="E87" s="118"/>
      <c r="F87" s="116">
        <f>+F91</f>
        <v>0</v>
      </c>
      <c r="G87" s="122"/>
      <c r="H87" s="122"/>
    </row>
    <row r="88" spans="1:9" s="142" customFormat="1" hidden="1" x14ac:dyDescent="0.25">
      <c r="A88" s="125" t="s">
        <v>227</v>
      </c>
      <c r="B88" s="119" t="s">
        <v>225</v>
      </c>
      <c r="C88" s="121" t="s">
        <v>150</v>
      </c>
      <c r="D88" s="121" t="s">
        <v>228</v>
      </c>
      <c r="E88" s="121"/>
      <c r="F88" s="122">
        <f>+F89</f>
        <v>0</v>
      </c>
      <c r="G88" s="122"/>
      <c r="H88" s="122"/>
    </row>
    <row r="89" spans="1:9" s="142" customFormat="1" ht="39.6" hidden="1" x14ac:dyDescent="0.25">
      <c r="A89" s="117" t="s">
        <v>229</v>
      </c>
      <c r="B89" s="119" t="s">
        <v>225</v>
      </c>
      <c r="C89" s="121" t="s">
        <v>150</v>
      </c>
      <c r="D89" s="121" t="s">
        <v>228</v>
      </c>
      <c r="E89" s="128" t="s">
        <v>230</v>
      </c>
      <c r="F89" s="122">
        <f>+F90</f>
        <v>0</v>
      </c>
      <c r="G89" s="122"/>
      <c r="H89" s="122"/>
    </row>
    <row r="90" spans="1:9" s="142" customFormat="1" hidden="1" x14ac:dyDescent="0.25">
      <c r="A90" s="117" t="s">
        <v>231</v>
      </c>
      <c r="B90" s="119" t="s">
        <v>225</v>
      </c>
      <c r="C90" s="121" t="s">
        <v>150</v>
      </c>
      <c r="D90" s="121" t="s">
        <v>228</v>
      </c>
      <c r="E90" s="128" t="s">
        <v>232</v>
      </c>
      <c r="F90" s="122">
        <f>+F91</f>
        <v>0</v>
      </c>
      <c r="G90" s="122"/>
      <c r="H90" s="122"/>
    </row>
    <row r="91" spans="1:9" ht="39.6" hidden="1" x14ac:dyDescent="0.25">
      <c r="A91" s="117" t="s">
        <v>233</v>
      </c>
      <c r="B91" s="119" t="s">
        <v>225</v>
      </c>
      <c r="C91" s="121" t="s">
        <v>150</v>
      </c>
      <c r="D91" s="121" t="s">
        <v>228</v>
      </c>
      <c r="E91" s="128" t="s">
        <v>234</v>
      </c>
      <c r="F91" s="122"/>
      <c r="G91" s="116" t="e">
        <f>+#REF!+#REF!</f>
        <v>#REF!</v>
      </c>
      <c r="H91" s="116" t="e">
        <f>+#REF!+#REF!</f>
        <v>#REF!</v>
      </c>
    </row>
    <row r="92" spans="1:9" hidden="1" x14ac:dyDescent="0.25">
      <c r="A92" s="125" t="s">
        <v>266</v>
      </c>
      <c r="B92" s="119"/>
      <c r="C92" s="121"/>
      <c r="D92" s="121" t="s">
        <v>267</v>
      </c>
      <c r="E92" s="128"/>
      <c r="F92" s="122">
        <f>+F93</f>
        <v>571.1</v>
      </c>
      <c r="G92" s="122"/>
      <c r="H92" s="122"/>
    </row>
    <row r="93" spans="1:9" ht="39.6" hidden="1" x14ac:dyDescent="0.25">
      <c r="A93" s="117" t="s">
        <v>229</v>
      </c>
      <c r="B93" s="119" t="s">
        <v>225</v>
      </c>
      <c r="C93" s="121" t="s">
        <v>156</v>
      </c>
      <c r="D93" s="122" t="s">
        <v>267</v>
      </c>
      <c r="E93" s="128">
        <v>600</v>
      </c>
      <c r="F93" s="122">
        <f>+F94</f>
        <v>571.1</v>
      </c>
      <c r="G93" s="122"/>
      <c r="H93" s="122"/>
    </row>
    <row r="94" spans="1:9" hidden="1" x14ac:dyDescent="0.25">
      <c r="A94" s="117" t="s">
        <v>231</v>
      </c>
      <c r="B94" s="119" t="s">
        <v>225</v>
      </c>
      <c r="C94" s="121" t="s">
        <v>156</v>
      </c>
      <c r="D94" s="122" t="s">
        <v>267</v>
      </c>
      <c r="E94" s="128">
        <v>610</v>
      </c>
      <c r="F94" s="122">
        <f>+F95</f>
        <v>571.1</v>
      </c>
      <c r="G94" s="122"/>
      <c r="H94" s="122"/>
    </row>
    <row r="95" spans="1:9" ht="61.5" hidden="1" customHeight="1" x14ac:dyDescent="0.25">
      <c r="A95" s="117" t="s">
        <v>268</v>
      </c>
      <c r="B95" s="119" t="s">
        <v>225</v>
      </c>
      <c r="C95" s="121" t="s">
        <v>156</v>
      </c>
      <c r="D95" s="122" t="s">
        <v>269</v>
      </c>
      <c r="E95" s="128">
        <v>611</v>
      </c>
      <c r="F95" s="122">
        <v>571.1</v>
      </c>
      <c r="G95" s="122"/>
      <c r="H95" s="122"/>
    </row>
    <row r="96" spans="1:9" hidden="1" x14ac:dyDescent="0.25">
      <c r="A96" s="114" t="s">
        <v>240</v>
      </c>
      <c r="B96" s="143"/>
      <c r="C96" s="144"/>
      <c r="D96" s="144"/>
      <c r="E96" s="144"/>
      <c r="F96" s="144"/>
      <c r="G96" s="116"/>
      <c r="H96" s="116"/>
      <c r="I96" s="124"/>
    </row>
    <row r="97" spans="1:9" x14ac:dyDescent="0.25">
      <c r="A97" s="145"/>
      <c r="F97" s="146"/>
      <c r="G97" s="122"/>
      <c r="H97" s="122"/>
      <c r="I97" s="146"/>
    </row>
    <row r="98" spans="1:9" x14ac:dyDescent="0.25">
      <c r="A98" s="145"/>
      <c r="B98" s="147"/>
      <c r="C98" s="148"/>
      <c r="D98" s="149"/>
      <c r="E98" s="149"/>
      <c r="F98" s="146"/>
      <c r="G98" s="122"/>
      <c r="H98" s="122"/>
    </row>
    <row r="99" spans="1:9" x14ac:dyDescent="0.25">
      <c r="A99" s="145"/>
      <c r="F99" s="146"/>
      <c r="G99" s="122"/>
      <c r="H99" s="122"/>
    </row>
    <row r="100" spans="1:9" x14ac:dyDescent="0.25">
      <c r="A100" s="145"/>
      <c r="G100" s="122"/>
      <c r="H100" s="122"/>
    </row>
    <row r="101" spans="1:9" ht="17.25" customHeight="1" x14ac:dyDescent="0.25">
      <c r="A101" s="145"/>
      <c r="G101" s="144" t="e">
        <f>+#REF!+#REF!</f>
        <v>#REF!</v>
      </c>
      <c r="H101" s="144" t="e">
        <f>+#REF!+#REF!</f>
        <v>#REF!</v>
      </c>
    </row>
  </sheetData>
  <mergeCells count="14">
    <mergeCell ref="A1:H1"/>
    <mergeCell ref="A2:H2"/>
    <mergeCell ref="A3:F3"/>
    <mergeCell ref="A4:H4"/>
    <mergeCell ref="A5:H5"/>
    <mergeCell ref="C6:H6"/>
    <mergeCell ref="A8:F8"/>
    <mergeCell ref="A9:A10"/>
    <mergeCell ref="B9:B10"/>
    <mergeCell ref="C9:C10"/>
    <mergeCell ref="D9:D10"/>
    <mergeCell ref="E9:E10"/>
    <mergeCell ref="F9:F10"/>
    <mergeCell ref="G9:H9"/>
  </mergeCells>
  <printOptions gridLines="1"/>
  <pageMargins left="0.74791666666666701" right="0.74791666666666701" top="0.59027777777777801" bottom="0.39374999999999999" header="0.51180555555555496" footer="0.51180555555555496"/>
  <pageSetup paperSize="9" firstPageNumber="0" fitToHeight="0" orientation="landscape" horizontalDpi="300" verticalDpi="300" r:id="rId1"/>
  <rowBreaks count="1" manualBreakCount="1">
    <brk id="8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W101"/>
  <sheetViews>
    <sheetView view="pageBreakPreview" topLeftCell="A7" zoomScaleNormal="100" workbookViewId="0">
      <pane xSplit="1" ySplit="4" topLeftCell="B97" activePane="bottomRight" state="frozen"/>
      <selection activeCell="A7" sqref="A7"/>
      <selection pane="topRight" activeCell="B7" sqref="B7"/>
      <selection pane="bottomLeft" activeCell="A11" sqref="A11"/>
      <selection pane="bottomRight" activeCell="G28" sqref="G28"/>
    </sheetView>
  </sheetViews>
  <sheetFormatPr defaultRowHeight="13.2" x14ac:dyDescent="0.25"/>
  <cols>
    <col min="1" max="1" width="33.5546875" style="109" customWidth="1"/>
    <col min="2" max="2" width="6.44140625" style="110" customWidth="1"/>
    <col min="3" max="3" width="6.5546875" style="110" customWidth="1"/>
    <col min="4" max="4" width="14.109375" style="109" customWidth="1"/>
    <col min="5" max="5" width="7.109375" style="109" customWidth="1"/>
    <col min="6" max="6" width="10.33203125" style="109" customWidth="1"/>
    <col min="7" max="7" width="9.6640625" style="109" customWidth="1"/>
    <col min="8" max="257" width="9.109375" style="109" customWidth="1"/>
    <col min="258" max="1025" width="9.109375" customWidth="1"/>
  </cols>
  <sheetData>
    <row r="1" spans="1:7" ht="15" customHeight="1" x14ac:dyDescent="0.25">
      <c r="A1" s="220" t="s">
        <v>270</v>
      </c>
      <c r="B1" s="220"/>
      <c r="C1" s="220"/>
      <c r="D1" s="220"/>
      <c r="E1" s="220"/>
      <c r="F1" s="220"/>
      <c r="G1" s="220"/>
    </row>
    <row r="2" spans="1:7" ht="15" customHeight="1" x14ac:dyDescent="0.25">
      <c r="A2" s="220" t="s">
        <v>141</v>
      </c>
      <c r="B2" s="220"/>
      <c r="C2" s="220"/>
      <c r="D2" s="220"/>
      <c r="E2" s="220"/>
      <c r="F2" s="220"/>
      <c r="G2" s="220"/>
    </row>
    <row r="3" spans="1:7" ht="15" customHeight="1" x14ac:dyDescent="0.25">
      <c r="A3" s="220" t="s">
        <v>368</v>
      </c>
      <c r="B3" s="220"/>
      <c r="C3" s="220"/>
      <c r="D3" s="220"/>
      <c r="E3" s="220"/>
      <c r="F3" s="220"/>
      <c r="G3" s="220"/>
    </row>
    <row r="4" spans="1:7" ht="15" customHeight="1" x14ac:dyDescent="0.25">
      <c r="A4" s="220" t="s">
        <v>395</v>
      </c>
      <c r="B4" s="220"/>
      <c r="C4" s="220"/>
      <c r="D4" s="220"/>
      <c r="E4" s="220"/>
      <c r="F4" s="220"/>
      <c r="G4" s="220"/>
    </row>
    <row r="5" spans="1:7" ht="15" customHeight="1" x14ac:dyDescent="0.25">
      <c r="A5" s="220" t="s">
        <v>271</v>
      </c>
      <c r="B5" s="220"/>
      <c r="C5" s="220"/>
      <c r="D5" s="220"/>
      <c r="E5" s="220"/>
      <c r="F5" s="220"/>
      <c r="G5" s="220"/>
    </row>
    <row r="6" spans="1:7" ht="15" customHeight="1" x14ac:dyDescent="0.25">
      <c r="A6" s="95"/>
      <c r="B6" s="111"/>
      <c r="C6" s="220" t="s">
        <v>272</v>
      </c>
      <c r="D6" s="220"/>
      <c r="E6" s="220"/>
      <c r="F6" s="220"/>
      <c r="G6" s="220"/>
    </row>
    <row r="8" spans="1:7" ht="57.75" customHeight="1" x14ac:dyDescent="0.25">
      <c r="A8" s="230" t="s">
        <v>374</v>
      </c>
      <c r="B8" s="230"/>
      <c r="C8" s="230"/>
      <c r="D8" s="230"/>
      <c r="E8" s="230"/>
      <c r="F8" s="230"/>
      <c r="G8" s="230"/>
    </row>
    <row r="9" spans="1:7" ht="12.75" customHeight="1" x14ac:dyDescent="0.25">
      <c r="A9" s="231" t="s">
        <v>144</v>
      </c>
      <c r="B9" s="231" t="s">
        <v>145</v>
      </c>
      <c r="C9" s="231" t="s">
        <v>146</v>
      </c>
      <c r="D9" s="231" t="s">
        <v>147</v>
      </c>
      <c r="E9" s="231" t="s">
        <v>148</v>
      </c>
      <c r="F9" s="232" t="s">
        <v>273</v>
      </c>
      <c r="G9" s="232" t="s">
        <v>244</v>
      </c>
    </row>
    <row r="10" spans="1:7" ht="18" customHeight="1" x14ac:dyDescent="0.25">
      <c r="A10" s="231"/>
      <c r="B10" s="231"/>
      <c r="C10" s="231"/>
      <c r="D10" s="231"/>
      <c r="E10" s="231"/>
      <c r="F10" s="232"/>
      <c r="G10" s="232"/>
    </row>
    <row r="11" spans="1:7" x14ac:dyDescent="0.25">
      <c r="A11" s="128">
        <v>1</v>
      </c>
      <c r="B11" s="128">
        <v>2</v>
      </c>
      <c r="C11" s="128">
        <v>3</v>
      </c>
      <c r="D11" s="128">
        <v>4</v>
      </c>
      <c r="E11" s="128">
        <v>5</v>
      </c>
      <c r="F11" s="128">
        <v>6</v>
      </c>
      <c r="G11" s="128">
        <v>7</v>
      </c>
    </row>
    <row r="12" spans="1:7" ht="26.4" x14ac:dyDescent="0.25">
      <c r="A12" s="162" t="s">
        <v>396</v>
      </c>
      <c r="B12" s="128"/>
      <c r="C12" s="128"/>
      <c r="D12" s="128"/>
      <c r="E12" s="128"/>
      <c r="F12" s="116">
        <f>+F13+F50+F59+F82+F97</f>
        <v>4318.0999999999995</v>
      </c>
      <c r="G12" s="116">
        <f>+G13+G50+G59+G82+G97</f>
        <v>4363.6900000000005</v>
      </c>
    </row>
    <row r="13" spans="1:7" x14ac:dyDescent="0.25">
      <c r="A13" s="114" t="s">
        <v>149</v>
      </c>
      <c r="B13" s="115" t="s">
        <v>150</v>
      </c>
      <c r="C13" s="116"/>
      <c r="D13" s="116"/>
      <c r="E13" s="116"/>
      <c r="F13" s="116">
        <f>+F14+F18+F41+F46</f>
        <v>3997.7</v>
      </c>
      <c r="G13" s="116">
        <f>+G14+G18+G41+G46</f>
        <v>4032.79</v>
      </c>
    </row>
    <row r="14" spans="1:7" ht="41.4" customHeight="1" x14ac:dyDescent="0.25">
      <c r="A14" s="163" t="s">
        <v>259</v>
      </c>
      <c r="B14" s="115" t="s">
        <v>150</v>
      </c>
      <c r="C14" s="118" t="s">
        <v>152</v>
      </c>
      <c r="D14" s="118" t="s">
        <v>260</v>
      </c>
      <c r="E14" s="118"/>
      <c r="F14" s="120">
        <f t="shared" ref="F14:G16" si="0">F15</f>
        <v>187.2</v>
      </c>
      <c r="G14" s="120">
        <f t="shared" si="0"/>
        <v>187.2</v>
      </c>
    </row>
    <row r="15" spans="1:7" ht="43.95" customHeight="1" x14ac:dyDescent="0.25">
      <c r="A15" s="117" t="s">
        <v>261</v>
      </c>
      <c r="B15" s="119" t="s">
        <v>150</v>
      </c>
      <c r="C15" s="121" t="s">
        <v>152</v>
      </c>
      <c r="D15" s="121" t="s">
        <v>260</v>
      </c>
      <c r="E15" s="121" t="s">
        <v>154</v>
      </c>
      <c r="F15" s="122">
        <f t="shared" si="0"/>
        <v>187.2</v>
      </c>
      <c r="G15" s="122">
        <f t="shared" si="0"/>
        <v>187.2</v>
      </c>
    </row>
    <row r="16" spans="1:7" ht="40.950000000000003" customHeight="1" x14ac:dyDescent="0.25">
      <c r="A16" s="117" t="s">
        <v>261</v>
      </c>
      <c r="B16" s="119" t="s">
        <v>150</v>
      </c>
      <c r="C16" s="121" t="s">
        <v>152</v>
      </c>
      <c r="D16" s="121" t="s">
        <v>260</v>
      </c>
      <c r="E16" s="121" t="s">
        <v>155</v>
      </c>
      <c r="F16" s="122">
        <f t="shared" si="0"/>
        <v>187.2</v>
      </c>
      <c r="G16" s="122">
        <f t="shared" si="0"/>
        <v>187.2</v>
      </c>
    </row>
    <row r="17" spans="1:7" ht="40.200000000000003" customHeight="1" x14ac:dyDescent="0.25">
      <c r="A17" s="117" t="s">
        <v>261</v>
      </c>
      <c r="B17" s="119" t="s">
        <v>150</v>
      </c>
      <c r="C17" s="121" t="s">
        <v>152</v>
      </c>
      <c r="D17" s="121" t="s">
        <v>260</v>
      </c>
      <c r="E17" s="121" t="s">
        <v>155</v>
      </c>
      <c r="F17" s="122">
        <v>187.2</v>
      </c>
      <c r="G17" s="122">
        <v>187.2</v>
      </c>
    </row>
    <row r="18" spans="1:7" s="124" customFormat="1" x14ac:dyDescent="0.25">
      <c r="A18" s="114" t="s">
        <v>149</v>
      </c>
      <c r="B18" s="115" t="s">
        <v>150</v>
      </c>
      <c r="C18" s="118" t="s">
        <v>156</v>
      </c>
      <c r="D18" s="118"/>
      <c r="E18" s="118"/>
      <c r="F18" s="116">
        <f>+F19</f>
        <v>3789.58</v>
      </c>
      <c r="G18" s="116">
        <f>+G19</f>
        <v>3824.6800000000003</v>
      </c>
    </row>
    <row r="19" spans="1:7" ht="39.6" x14ac:dyDescent="0.25">
      <c r="A19" s="125" t="s">
        <v>157</v>
      </c>
      <c r="B19" s="119" t="s">
        <v>150</v>
      </c>
      <c r="C19" s="121" t="s">
        <v>156</v>
      </c>
      <c r="D19" s="121" t="s">
        <v>158</v>
      </c>
      <c r="E19" s="121"/>
      <c r="F19" s="122">
        <f>+F20+F32</f>
        <v>3789.58</v>
      </c>
      <c r="G19" s="122">
        <f>+G20+G32</f>
        <v>3824.6800000000003</v>
      </c>
    </row>
    <row r="20" spans="1:7" x14ac:dyDescent="0.25">
      <c r="A20" s="125" t="s">
        <v>159</v>
      </c>
      <c r="B20" s="119" t="s">
        <v>150</v>
      </c>
      <c r="C20" s="121" t="s">
        <v>156</v>
      </c>
      <c r="D20" s="121" t="s">
        <v>160</v>
      </c>
      <c r="E20" s="121"/>
      <c r="F20" s="122">
        <f>+F22+F24+F28</f>
        <v>3193.28</v>
      </c>
      <c r="G20" s="122">
        <f>+G22+G24+G28</f>
        <v>3228.38</v>
      </c>
    </row>
    <row r="21" spans="1:7" ht="79.2" hidden="1" x14ac:dyDescent="0.25">
      <c r="A21" s="117" t="s">
        <v>161</v>
      </c>
      <c r="B21" s="119" t="s">
        <v>150</v>
      </c>
      <c r="C21" s="121" t="s">
        <v>156</v>
      </c>
      <c r="D21" s="121" t="s">
        <v>160</v>
      </c>
      <c r="E21" s="121" t="s">
        <v>154</v>
      </c>
      <c r="F21" s="122"/>
      <c r="G21" s="122"/>
    </row>
    <row r="22" spans="1:7" ht="26.4" x14ac:dyDescent="0.25">
      <c r="A22" s="117" t="s">
        <v>162</v>
      </c>
      <c r="B22" s="119" t="s">
        <v>150</v>
      </c>
      <c r="C22" s="121" t="s">
        <v>156</v>
      </c>
      <c r="D22" s="121" t="s">
        <v>160</v>
      </c>
      <c r="E22" s="121" t="s">
        <v>155</v>
      </c>
      <c r="F22" s="122">
        <f>+F23</f>
        <v>3060.4</v>
      </c>
      <c r="G22" s="122">
        <f>+G23</f>
        <v>3104.4</v>
      </c>
    </row>
    <row r="23" spans="1:7" x14ac:dyDescent="0.25">
      <c r="A23" s="117" t="s">
        <v>163</v>
      </c>
      <c r="B23" s="119" t="s">
        <v>150</v>
      </c>
      <c r="C23" s="121" t="s">
        <v>156</v>
      </c>
      <c r="D23" s="121" t="s">
        <v>160</v>
      </c>
      <c r="E23" s="121" t="s">
        <v>155</v>
      </c>
      <c r="F23" s="122">
        <v>3060.4</v>
      </c>
      <c r="G23" s="122">
        <v>3104.4</v>
      </c>
    </row>
    <row r="24" spans="1:7" ht="26.4" x14ac:dyDescent="0.25">
      <c r="A24" s="117" t="s">
        <v>166</v>
      </c>
      <c r="B24" s="119" t="s">
        <v>150</v>
      </c>
      <c r="C24" s="121" t="s">
        <v>156</v>
      </c>
      <c r="D24" s="121" t="s">
        <v>160</v>
      </c>
      <c r="E24" s="128" t="s">
        <v>167</v>
      </c>
      <c r="F24" s="122">
        <f>+F25</f>
        <v>129.57999999999998</v>
      </c>
      <c r="G24" s="122">
        <f>+G25</f>
        <v>120.68</v>
      </c>
    </row>
    <row r="25" spans="1:7" ht="32.4" customHeight="1" x14ac:dyDescent="0.25">
      <c r="A25" s="117" t="s">
        <v>168</v>
      </c>
      <c r="B25" s="119" t="s">
        <v>150</v>
      </c>
      <c r="C25" s="121" t="s">
        <v>156</v>
      </c>
      <c r="D25" s="121" t="s">
        <v>160</v>
      </c>
      <c r="E25" s="128" t="s">
        <v>169</v>
      </c>
      <c r="F25" s="122">
        <f>F26+F27</f>
        <v>129.57999999999998</v>
      </c>
      <c r="G25" s="122">
        <f>G26+G27</f>
        <v>120.68</v>
      </c>
    </row>
    <row r="26" spans="1:7" ht="39.6" x14ac:dyDescent="0.25">
      <c r="A26" s="134" t="s">
        <v>170</v>
      </c>
      <c r="B26" s="119" t="s">
        <v>150</v>
      </c>
      <c r="C26" s="121" t="s">
        <v>156</v>
      </c>
      <c r="D26" s="121" t="s">
        <v>160</v>
      </c>
      <c r="E26" s="128">
        <v>242</v>
      </c>
      <c r="F26" s="122">
        <v>10</v>
      </c>
      <c r="G26" s="122">
        <v>10</v>
      </c>
    </row>
    <row r="27" spans="1:7" ht="39.6" x14ac:dyDescent="0.25">
      <c r="A27" s="117" t="s">
        <v>171</v>
      </c>
      <c r="B27" s="119" t="s">
        <v>150</v>
      </c>
      <c r="C27" s="121" t="s">
        <v>156</v>
      </c>
      <c r="D27" s="121" t="s">
        <v>160</v>
      </c>
      <c r="E27" s="128" t="s">
        <v>172</v>
      </c>
      <c r="F27" s="210">
        <f>119+0.58</f>
        <v>119.58</v>
      </c>
      <c r="G27" s="210">
        <f>119-8.32</f>
        <v>110.68</v>
      </c>
    </row>
    <row r="28" spans="1:7" x14ac:dyDescent="0.25">
      <c r="A28" s="117" t="s">
        <v>173</v>
      </c>
      <c r="B28" s="119" t="s">
        <v>150</v>
      </c>
      <c r="C28" s="121" t="s">
        <v>156</v>
      </c>
      <c r="D28" s="121" t="s">
        <v>160</v>
      </c>
      <c r="E28" s="128" t="s">
        <v>174</v>
      </c>
      <c r="F28" s="122">
        <f>+F29</f>
        <v>3.3</v>
      </c>
      <c r="G28" s="122">
        <f>+G29</f>
        <v>3.3</v>
      </c>
    </row>
    <row r="29" spans="1:7" ht="52.8" x14ac:dyDescent="0.25">
      <c r="A29" s="117" t="s">
        <v>175</v>
      </c>
      <c r="B29" s="119" t="s">
        <v>150</v>
      </c>
      <c r="C29" s="121" t="s">
        <v>156</v>
      </c>
      <c r="D29" s="121" t="s">
        <v>160</v>
      </c>
      <c r="E29" s="128">
        <v>850</v>
      </c>
      <c r="F29" s="122">
        <f>+F30+F31</f>
        <v>3.3</v>
      </c>
      <c r="G29" s="122">
        <f>+G30+G31</f>
        <v>3.3</v>
      </c>
    </row>
    <row r="30" spans="1:7" ht="26.4" hidden="1" x14ac:dyDescent="0.25">
      <c r="A30" s="117" t="s">
        <v>176</v>
      </c>
      <c r="B30" s="119" t="s">
        <v>150</v>
      </c>
      <c r="C30" s="121" t="s">
        <v>156</v>
      </c>
      <c r="D30" s="121" t="s">
        <v>160</v>
      </c>
      <c r="E30" s="128" t="s">
        <v>177</v>
      </c>
      <c r="F30" s="122"/>
      <c r="G30" s="122"/>
    </row>
    <row r="31" spans="1:7" ht="26.4" x14ac:dyDescent="0.25">
      <c r="A31" s="117" t="s">
        <v>178</v>
      </c>
      <c r="B31" s="119" t="s">
        <v>150</v>
      </c>
      <c r="C31" s="121" t="s">
        <v>156</v>
      </c>
      <c r="D31" s="121" t="s">
        <v>160</v>
      </c>
      <c r="E31" s="128" t="s">
        <v>179</v>
      </c>
      <c r="F31" s="122">
        <v>3.3</v>
      </c>
      <c r="G31" s="122">
        <v>3.3</v>
      </c>
    </row>
    <row r="32" spans="1:7" ht="39.6" x14ac:dyDescent="0.25">
      <c r="A32" s="125" t="s">
        <v>180</v>
      </c>
      <c r="B32" s="119" t="s">
        <v>150</v>
      </c>
      <c r="C32" s="121" t="s">
        <v>156</v>
      </c>
      <c r="D32" s="121" t="s">
        <v>181</v>
      </c>
      <c r="E32" s="121"/>
      <c r="F32" s="122">
        <f t="shared" ref="F32:G34" si="1">+F33</f>
        <v>596.29999999999995</v>
      </c>
      <c r="G32" s="122">
        <f t="shared" si="1"/>
        <v>596.29999999999995</v>
      </c>
    </row>
    <row r="33" spans="1:7" ht="79.2" x14ac:dyDescent="0.25">
      <c r="A33" s="117" t="s">
        <v>161</v>
      </c>
      <c r="B33" s="119" t="s">
        <v>150</v>
      </c>
      <c r="C33" s="121" t="s">
        <v>156</v>
      </c>
      <c r="D33" s="121" t="s">
        <v>181</v>
      </c>
      <c r="E33" s="121" t="s">
        <v>154</v>
      </c>
      <c r="F33" s="122">
        <f t="shared" si="1"/>
        <v>596.29999999999995</v>
      </c>
      <c r="G33" s="122">
        <f t="shared" si="1"/>
        <v>596.29999999999995</v>
      </c>
    </row>
    <row r="34" spans="1:7" ht="26.4" x14ac:dyDescent="0.25">
      <c r="A34" s="117" t="s">
        <v>162</v>
      </c>
      <c r="B34" s="119" t="s">
        <v>150</v>
      </c>
      <c r="C34" s="121" t="s">
        <v>156</v>
      </c>
      <c r="D34" s="121" t="s">
        <v>181</v>
      </c>
      <c r="E34" s="121" t="s">
        <v>155</v>
      </c>
      <c r="F34" s="122">
        <f t="shared" si="1"/>
        <v>596.29999999999995</v>
      </c>
      <c r="G34" s="122">
        <f t="shared" si="1"/>
        <v>596.29999999999995</v>
      </c>
    </row>
    <row r="35" spans="1:7" x14ac:dyDescent="0.25">
      <c r="A35" s="117" t="s">
        <v>163</v>
      </c>
      <c r="B35" s="119" t="s">
        <v>150</v>
      </c>
      <c r="C35" s="121" t="s">
        <v>156</v>
      </c>
      <c r="D35" s="121" t="s">
        <v>181</v>
      </c>
      <c r="E35" s="121" t="s">
        <v>155</v>
      </c>
      <c r="F35" s="122">
        <v>596.29999999999995</v>
      </c>
      <c r="G35" s="122">
        <v>596.29999999999995</v>
      </c>
    </row>
    <row r="36" spans="1:7" s="124" customFormat="1" ht="26.4" hidden="1" x14ac:dyDescent="0.25">
      <c r="A36" s="130" t="s">
        <v>182</v>
      </c>
      <c r="B36" s="118" t="s">
        <v>150</v>
      </c>
      <c r="C36" s="118" t="s">
        <v>183</v>
      </c>
      <c r="D36" s="161"/>
      <c r="E36" s="131"/>
      <c r="F36" s="116">
        <f t="shared" ref="F36:G38" si="2">+F37</f>
        <v>0</v>
      </c>
      <c r="G36" s="116">
        <f t="shared" si="2"/>
        <v>0</v>
      </c>
    </row>
    <row r="37" spans="1:7" ht="26.25" hidden="1" customHeight="1" x14ac:dyDescent="0.25">
      <c r="A37" s="125" t="s">
        <v>184</v>
      </c>
      <c r="B37" s="119" t="s">
        <v>150</v>
      </c>
      <c r="C37" s="119" t="s">
        <v>183</v>
      </c>
      <c r="D37" s="119"/>
      <c r="E37" s="132"/>
      <c r="F37" s="122">
        <f t="shared" si="2"/>
        <v>0</v>
      </c>
      <c r="G37" s="122">
        <f t="shared" si="2"/>
        <v>0</v>
      </c>
    </row>
    <row r="38" spans="1:7" ht="26.4" hidden="1" x14ac:dyDescent="0.25">
      <c r="A38" s="117" t="s">
        <v>166</v>
      </c>
      <c r="B38" s="119" t="s">
        <v>150</v>
      </c>
      <c r="C38" s="119" t="s">
        <v>183</v>
      </c>
      <c r="D38" s="119"/>
      <c r="E38" s="128" t="s">
        <v>167</v>
      </c>
      <c r="F38" s="122">
        <f t="shared" si="2"/>
        <v>0</v>
      </c>
      <c r="G38" s="122">
        <f t="shared" si="2"/>
        <v>0</v>
      </c>
    </row>
    <row r="39" spans="1:7" ht="39.6" hidden="1" x14ac:dyDescent="0.25">
      <c r="A39" s="117" t="s">
        <v>168</v>
      </c>
      <c r="B39" s="119" t="s">
        <v>150</v>
      </c>
      <c r="C39" s="119" t="s">
        <v>183</v>
      </c>
      <c r="D39" s="119"/>
      <c r="E39" s="128" t="s">
        <v>169</v>
      </c>
      <c r="F39" s="122">
        <f>+F326</f>
        <v>0</v>
      </c>
      <c r="G39" s="122">
        <f>+G326</f>
        <v>0</v>
      </c>
    </row>
    <row r="40" spans="1:7" ht="39.6" hidden="1" x14ac:dyDescent="0.25">
      <c r="A40" s="117" t="s">
        <v>171</v>
      </c>
      <c r="B40" s="119" t="s">
        <v>150</v>
      </c>
      <c r="C40" s="119" t="s">
        <v>183</v>
      </c>
      <c r="D40" s="119"/>
      <c r="E40" s="128" t="s">
        <v>172</v>
      </c>
      <c r="F40" s="122">
        <v>0</v>
      </c>
      <c r="G40" s="122">
        <v>0</v>
      </c>
    </row>
    <row r="41" spans="1:7" s="124" customFormat="1" x14ac:dyDescent="0.25">
      <c r="A41" s="114" t="s">
        <v>185</v>
      </c>
      <c r="B41" s="115" t="s">
        <v>150</v>
      </c>
      <c r="C41" s="118" t="s">
        <v>186</v>
      </c>
      <c r="D41" s="118"/>
      <c r="E41" s="118"/>
      <c r="F41" s="116">
        <f t="shared" ref="F41:G44" si="3">+F42</f>
        <v>20</v>
      </c>
      <c r="G41" s="116">
        <f t="shared" si="3"/>
        <v>20</v>
      </c>
    </row>
    <row r="42" spans="1:7" ht="13.95" customHeight="1" x14ac:dyDescent="0.25">
      <c r="A42" s="125" t="s">
        <v>185</v>
      </c>
      <c r="B42" s="119" t="s">
        <v>150</v>
      </c>
      <c r="C42" s="121" t="s">
        <v>186</v>
      </c>
      <c r="D42" s="121" t="s">
        <v>187</v>
      </c>
      <c r="E42" s="121"/>
      <c r="F42" s="122">
        <f t="shared" si="3"/>
        <v>20</v>
      </c>
      <c r="G42" s="122">
        <f t="shared" si="3"/>
        <v>20</v>
      </c>
    </row>
    <row r="43" spans="1:7" ht="12.75" customHeight="1" x14ac:dyDescent="0.25">
      <c r="A43" s="125" t="s">
        <v>188</v>
      </c>
      <c r="B43" s="119" t="s">
        <v>150</v>
      </c>
      <c r="C43" s="121" t="s">
        <v>186</v>
      </c>
      <c r="D43" s="121" t="s">
        <v>187</v>
      </c>
      <c r="E43" s="121"/>
      <c r="F43" s="122">
        <f t="shared" si="3"/>
        <v>20</v>
      </c>
      <c r="G43" s="122">
        <f t="shared" si="3"/>
        <v>20</v>
      </c>
    </row>
    <row r="44" spans="1:7" ht="13.95" customHeight="1" x14ac:dyDescent="0.25">
      <c r="A44" s="155" t="s">
        <v>189</v>
      </c>
      <c r="B44" s="119" t="s">
        <v>150</v>
      </c>
      <c r="C44" s="121" t="s">
        <v>186</v>
      </c>
      <c r="D44" s="121" t="s">
        <v>187</v>
      </c>
      <c r="E44" s="50" t="s">
        <v>174</v>
      </c>
      <c r="F44" s="122">
        <f t="shared" si="3"/>
        <v>20</v>
      </c>
      <c r="G44" s="122">
        <f t="shared" si="3"/>
        <v>20</v>
      </c>
    </row>
    <row r="45" spans="1:7" x14ac:dyDescent="0.25">
      <c r="A45" s="117" t="s">
        <v>189</v>
      </c>
      <c r="B45" s="119" t="s">
        <v>150</v>
      </c>
      <c r="C45" s="121" t="s">
        <v>186</v>
      </c>
      <c r="D45" s="121" t="s">
        <v>187</v>
      </c>
      <c r="E45" s="50" t="s">
        <v>190</v>
      </c>
      <c r="F45" s="122">
        <v>20</v>
      </c>
      <c r="G45" s="122">
        <v>20</v>
      </c>
    </row>
    <row r="46" spans="1:7" ht="26.4" x14ac:dyDescent="0.25">
      <c r="A46" s="133" t="s">
        <v>191</v>
      </c>
      <c r="B46" s="118" t="s">
        <v>150</v>
      </c>
      <c r="C46" s="118" t="s">
        <v>192</v>
      </c>
      <c r="D46" s="115"/>
      <c r="E46" s="161"/>
      <c r="F46" s="116">
        <f t="shared" ref="F46:G48" si="4">+F47</f>
        <v>0.92</v>
      </c>
      <c r="G46" s="116">
        <f t="shared" si="4"/>
        <v>0.91</v>
      </c>
    </row>
    <row r="47" spans="1:7" ht="26.4" x14ac:dyDescent="0.25">
      <c r="A47" s="134" t="s">
        <v>166</v>
      </c>
      <c r="B47" s="121" t="s">
        <v>150</v>
      </c>
      <c r="C47" s="121" t="s">
        <v>192</v>
      </c>
      <c r="D47" s="119" t="s">
        <v>193</v>
      </c>
      <c r="E47" s="128">
        <v>200</v>
      </c>
      <c r="F47" s="122">
        <f t="shared" si="4"/>
        <v>0.92</v>
      </c>
      <c r="G47" s="122">
        <f t="shared" si="4"/>
        <v>0.91</v>
      </c>
    </row>
    <row r="48" spans="1:7" ht="39.6" x14ac:dyDescent="0.25">
      <c r="A48" s="134" t="s">
        <v>168</v>
      </c>
      <c r="B48" s="121" t="s">
        <v>150</v>
      </c>
      <c r="C48" s="121" t="s">
        <v>192</v>
      </c>
      <c r="D48" s="119" t="s">
        <v>193</v>
      </c>
      <c r="E48" s="128">
        <v>240</v>
      </c>
      <c r="F48" s="122">
        <f t="shared" si="4"/>
        <v>0.92</v>
      </c>
      <c r="G48" s="122">
        <f t="shared" si="4"/>
        <v>0.91</v>
      </c>
    </row>
    <row r="49" spans="1:7" ht="39.6" x14ac:dyDescent="0.25">
      <c r="A49" s="134" t="s">
        <v>171</v>
      </c>
      <c r="B49" s="121" t="s">
        <v>150</v>
      </c>
      <c r="C49" s="121" t="s">
        <v>192</v>
      </c>
      <c r="D49" s="119" t="s">
        <v>193</v>
      </c>
      <c r="E49" s="128">
        <v>244</v>
      </c>
      <c r="F49" s="122">
        <v>0.92</v>
      </c>
      <c r="G49" s="122">
        <v>0.91</v>
      </c>
    </row>
    <row r="50" spans="1:7" s="124" customFormat="1" ht="26.4" x14ac:dyDescent="0.25">
      <c r="A50" s="114" t="s">
        <v>194</v>
      </c>
      <c r="B50" s="115" t="s">
        <v>195</v>
      </c>
      <c r="C50" s="121"/>
      <c r="D50" s="118"/>
      <c r="E50" s="118"/>
      <c r="F50" s="120">
        <f>+F51</f>
        <v>131.69999999999999</v>
      </c>
      <c r="G50" s="120">
        <f>+G51</f>
        <v>133.30000000000001</v>
      </c>
    </row>
    <row r="51" spans="1:7" s="137" customFormat="1" ht="26.4" x14ac:dyDescent="0.25">
      <c r="A51" s="125" t="s">
        <v>196</v>
      </c>
      <c r="B51" s="119" t="s">
        <v>195</v>
      </c>
      <c r="C51" s="121" t="s">
        <v>152</v>
      </c>
      <c r="D51" s="121"/>
      <c r="E51" s="121"/>
      <c r="F51" s="122">
        <f>+F52</f>
        <v>131.69999999999999</v>
      </c>
      <c r="G51" s="122">
        <f>+G52</f>
        <v>133.30000000000001</v>
      </c>
    </row>
    <row r="52" spans="1:7" s="137" customFormat="1" ht="39.6" x14ac:dyDescent="0.25">
      <c r="A52" s="125" t="s">
        <v>197</v>
      </c>
      <c r="B52" s="119" t="s">
        <v>195</v>
      </c>
      <c r="C52" s="121" t="s">
        <v>152</v>
      </c>
      <c r="D52" s="121" t="s">
        <v>198</v>
      </c>
      <c r="E52" s="121"/>
      <c r="F52" s="122">
        <f>+F53+F56</f>
        <v>131.69999999999999</v>
      </c>
      <c r="G52" s="122">
        <f>+G53+G56</f>
        <v>133.30000000000001</v>
      </c>
    </row>
    <row r="53" spans="1:7" s="124" customFormat="1" ht="39.6" x14ac:dyDescent="0.25">
      <c r="A53" s="125" t="s">
        <v>197</v>
      </c>
      <c r="B53" s="119" t="s">
        <v>195</v>
      </c>
      <c r="C53" s="121" t="s">
        <v>152</v>
      </c>
      <c r="D53" s="121" t="s">
        <v>198</v>
      </c>
      <c r="E53" s="121" t="s">
        <v>154</v>
      </c>
      <c r="F53" s="122">
        <f>F54</f>
        <v>130.69999999999999</v>
      </c>
      <c r="G53" s="122">
        <f>G54</f>
        <v>132.30000000000001</v>
      </c>
    </row>
    <row r="54" spans="1:7" s="124" customFormat="1" ht="26.4" x14ac:dyDescent="0.25">
      <c r="A54" s="117" t="s">
        <v>162</v>
      </c>
      <c r="B54" s="119" t="s">
        <v>195</v>
      </c>
      <c r="C54" s="121" t="s">
        <v>152</v>
      </c>
      <c r="D54" s="121" t="s">
        <v>198</v>
      </c>
      <c r="E54" s="121" t="s">
        <v>165</v>
      </c>
      <c r="F54" s="122">
        <f>F55</f>
        <v>130.69999999999999</v>
      </c>
      <c r="G54" s="122">
        <f>G55</f>
        <v>132.30000000000001</v>
      </c>
    </row>
    <row r="55" spans="1:7" s="124" customFormat="1" x14ac:dyDescent="0.25">
      <c r="A55" s="117" t="s">
        <v>163</v>
      </c>
      <c r="B55" s="119" t="s">
        <v>195</v>
      </c>
      <c r="C55" s="121" t="s">
        <v>152</v>
      </c>
      <c r="D55" s="121" t="s">
        <v>198</v>
      </c>
      <c r="E55" s="121" t="s">
        <v>165</v>
      </c>
      <c r="F55" s="122">
        <v>130.69999999999999</v>
      </c>
      <c r="G55" s="122">
        <v>132.30000000000001</v>
      </c>
    </row>
    <row r="56" spans="1:7" s="124" customFormat="1" ht="12.75" customHeight="1" x14ac:dyDescent="0.25">
      <c r="A56" s="117" t="s">
        <v>166</v>
      </c>
      <c r="B56" s="119" t="s">
        <v>195</v>
      </c>
      <c r="C56" s="121" t="s">
        <v>152</v>
      </c>
      <c r="D56" s="121" t="s">
        <v>198</v>
      </c>
      <c r="E56" s="128" t="s">
        <v>167</v>
      </c>
      <c r="F56" s="122">
        <f>+F57</f>
        <v>1</v>
      </c>
      <c r="G56" s="122">
        <f>+G57</f>
        <v>1</v>
      </c>
    </row>
    <row r="57" spans="1:7" s="124" customFormat="1" ht="27.6" customHeight="1" x14ac:dyDescent="0.25">
      <c r="A57" s="117" t="s">
        <v>168</v>
      </c>
      <c r="B57" s="119" t="s">
        <v>195</v>
      </c>
      <c r="C57" s="121" t="s">
        <v>152</v>
      </c>
      <c r="D57" s="121" t="s">
        <v>198</v>
      </c>
      <c r="E57" s="128" t="s">
        <v>169</v>
      </c>
      <c r="F57" s="122">
        <f>+F58</f>
        <v>1</v>
      </c>
      <c r="G57" s="122">
        <f>+G58</f>
        <v>1</v>
      </c>
    </row>
    <row r="58" spans="1:7" s="124" customFormat="1" ht="39" customHeight="1" x14ac:dyDescent="0.25">
      <c r="A58" s="117" t="s">
        <v>171</v>
      </c>
      <c r="B58" s="119" t="s">
        <v>195</v>
      </c>
      <c r="C58" s="121" t="s">
        <v>152</v>
      </c>
      <c r="D58" s="121" t="s">
        <v>198</v>
      </c>
      <c r="E58" s="128" t="s">
        <v>172</v>
      </c>
      <c r="F58" s="122">
        <v>1</v>
      </c>
      <c r="G58" s="122">
        <v>1</v>
      </c>
    </row>
    <row r="59" spans="1:7" ht="14.25" customHeight="1" x14ac:dyDescent="0.25">
      <c r="A59" s="114" t="s">
        <v>211</v>
      </c>
      <c r="B59" s="115" t="s">
        <v>212</v>
      </c>
      <c r="C59" s="116"/>
      <c r="D59" s="128"/>
      <c r="E59" s="118"/>
      <c r="F59" s="116">
        <f>+F65+F60</f>
        <v>180</v>
      </c>
      <c r="G59" s="116">
        <f>+G65+G60</f>
        <v>180</v>
      </c>
    </row>
    <row r="60" spans="1:7" ht="14.25" hidden="1" customHeight="1" x14ac:dyDescent="0.25">
      <c r="A60" s="114" t="s">
        <v>213</v>
      </c>
      <c r="B60" s="115" t="s">
        <v>212</v>
      </c>
      <c r="C60" s="118" t="s">
        <v>195</v>
      </c>
      <c r="D60" s="140"/>
      <c r="E60" s="118"/>
      <c r="F60" s="116">
        <f t="shared" ref="F60:G63" si="5">+F61</f>
        <v>0</v>
      </c>
      <c r="G60" s="116">
        <f t="shared" si="5"/>
        <v>0</v>
      </c>
    </row>
    <row r="61" spans="1:7" hidden="1" x14ac:dyDescent="0.25">
      <c r="A61" s="125" t="s">
        <v>213</v>
      </c>
      <c r="B61" s="119" t="s">
        <v>212</v>
      </c>
      <c r="C61" s="121" t="s">
        <v>195</v>
      </c>
      <c r="D61" s="121" t="s">
        <v>214</v>
      </c>
      <c r="E61" s="121"/>
      <c r="F61" s="116">
        <f t="shared" si="5"/>
        <v>0</v>
      </c>
      <c r="G61" s="116">
        <f t="shared" si="5"/>
        <v>0</v>
      </c>
    </row>
    <row r="62" spans="1:7" ht="26.4" hidden="1" x14ac:dyDescent="0.25">
      <c r="A62" s="117" t="s">
        <v>166</v>
      </c>
      <c r="B62" s="119" t="s">
        <v>212</v>
      </c>
      <c r="C62" s="121" t="s">
        <v>195</v>
      </c>
      <c r="D62" s="121" t="s">
        <v>214</v>
      </c>
      <c r="E62" s="128" t="s">
        <v>167</v>
      </c>
      <c r="F62" s="122">
        <f t="shared" si="5"/>
        <v>0</v>
      </c>
      <c r="G62" s="122">
        <f t="shared" si="5"/>
        <v>0</v>
      </c>
    </row>
    <row r="63" spans="1:7" ht="39.6" hidden="1" x14ac:dyDescent="0.25">
      <c r="A63" s="117" t="s">
        <v>168</v>
      </c>
      <c r="B63" s="119" t="s">
        <v>212</v>
      </c>
      <c r="C63" s="121" t="s">
        <v>195</v>
      </c>
      <c r="D63" s="121" t="s">
        <v>214</v>
      </c>
      <c r="E63" s="128" t="s">
        <v>169</v>
      </c>
      <c r="F63" s="122">
        <f t="shared" si="5"/>
        <v>0</v>
      </c>
      <c r="G63" s="122">
        <f t="shared" si="5"/>
        <v>0</v>
      </c>
    </row>
    <row r="64" spans="1:7" ht="39.6" hidden="1" x14ac:dyDescent="0.25">
      <c r="A64" s="117" t="s">
        <v>171</v>
      </c>
      <c r="B64" s="119" t="s">
        <v>212</v>
      </c>
      <c r="C64" s="121" t="s">
        <v>195</v>
      </c>
      <c r="D64" s="121" t="s">
        <v>214</v>
      </c>
      <c r="E64" s="128" t="s">
        <v>172</v>
      </c>
      <c r="F64" s="122">
        <v>0</v>
      </c>
      <c r="G64" s="122">
        <v>0</v>
      </c>
    </row>
    <row r="65" spans="1:7" s="124" customFormat="1" x14ac:dyDescent="0.25">
      <c r="A65" s="114" t="s">
        <v>215</v>
      </c>
      <c r="B65" s="115" t="s">
        <v>212</v>
      </c>
      <c r="C65" s="118" t="s">
        <v>152</v>
      </c>
      <c r="D65" s="118"/>
      <c r="E65" s="118"/>
      <c r="F65" s="116">
        <f>+F66+F69+F72+F75</f>
        <v>180</v>
      </c>
      <c r="G65" s="116">
        <f>+G66+G69+G72+G75</f>
        <v>180</v>
      </c>
    </row>
    <row r="66" spans="1:7" s="124" customFormat="1" ht="39.6" x14ac:dyDescent="0.25">
      <c r="A66" s="165" t="s">
        <v>216</v>
      </c>
      <c r="B66" s="119" t="s">
        <v>212</v>
      </c>
      <c r="C66" s="121" t="s">
        <v>152</v>
      </c>
      <c r="D66" s="121" t="s">
        <v>262</v>
      </c>
      <c r="E66" s="128" t="s">
        <v>167</v>
      </c>
      <c r="F66" s="122">
        <f>+F67</f>
        <v>20</v>
      </c>
      <c r="G66" s="122">
        <f>+G67</f>
        <v>20</v>
      </c>
    </row>
    <row r="67" spans="1:7" s="124" customFormat="1" ht="39.6" x14ac:dyDescent="0.25">
      <c r="A67" s="117" t="s">
        <v>168</v>
      </c>
      <c r="B67" s="119" t="s">
        <v>212</v>
      </c>
      <c r="C67" s="121" t="s">
        <v>152</v>
      </c>
      <c r="D67" s="121" t="s">
        <v>262</v>
      </c>
      <c r="E67" s="128" t="s">
        <v>169</v>
      </c>
      <c r="F67" s="122">
        <f>+F68</f>
        <v>20</v>
      </c>
      <c r="G67" s="122">
        <f>+G68</f>
        <v>20</v>
      </c>
    </row>
    <row r="68" spans="1:7" s="124" customFormat="1" ht="39.6" x14ac:dyDescent="0.25">
      <c r="A68" s="117" t="s">
        <v>171</v>
      </c>
      <c r="B68" s="119" t="s">
        <v>212</v>
      </c>
      <c r="C68" s="121" t="s">
        <v>152</v>
      </c>
      <c r="D68" s="121" t="s">
        <v>262</v>
      </c>
      <c r="E68" s="128" t="s">
        <v>172</v>
      </c>
      <c r="F68" s="122">
        <v>20</v>
      </c>
      <c r="G68" s="122">
        <v>20</v>
      </c>
    </row>
    <row r="69" spans="1:7" s="142" customFormat="1" ht="39.6" hidden="1" x14ac:dyDescent="0.25">
      <c r="A69" s="165" t="s">
        <v>218</v>
      </c>
      <c r="B69" s="119" t="s">
        <v>212</v>
      </c>
      <c r="C69" s="121" t="s">
        <v>152</v>
      </c>
      <c r="D69" s="121" t="s">
        <v>263</v>
      </c>
      <c r="E69" s="128" t="s">
        <v>167</v>
      </c>
      <c r="F69" s="122">
        <f>+F70</f>
        <v>0</v>
      </c>
      <c r="G69" s="122">
        <f>+G70</f>
        <v>0</v>
      </c>
    </row>
    <row r="70" spans="1:7" s="142" customFormat="1" ht="39.6" hidden="1" x14ac:dyDescent="0.25">
      <c r="A70" s="117" t="s">
        <v>168</v>
      </c>
      <c r="B70" s="119" t="s">
        <v>212</v>
      </c>
      <c r="C70" s="121" t="s">
        <v>152</v>
      </c>
      <c r="D70" s="121" t="s">
        <v>263</v>
      </c>
      <c r="E70" s="128" t="s">
        <v>169</v>
      </c>
      <c r="F70" s="122">
        <f>+F71</f>
        <v>0</v>
      </c>
      <c r="G70" s="122">
        <f>+G71</f>
        <v>0</v>
      </c>
    </row>
    <row r="71" spans="1:7" s="142" customFormat="1" ht="39.6" hidden="1" x14ac:dyDescent="0.25">
      <c r="A71" s="117" t="s">
        <v>171</v>
      </c>
      <c r="B71" s="119" t="s">
        <v>212</v>
      </c>
      <c r="C71" s="121" t="s">
        <v>152</v>
      </c>
      <c r="D71" s="121" t="s">
        <v>263</v>
      </c>
      <c r="E71" s="128" t="s">
        <v>172</v>
      </c>
      <c r="F71" s="122"/>
      <c r="G71" s="122"/>
    </row>
    <row r="72" spans="1:7" s="142" customFormat="1" ht="39.6" hidden="1" x14ac:dyDescent="0.25">
      <c r="A72" s="165" t="s">
        <v>220</v>
      </c>
      <c r="B72" s="119" t="s">
        <v>212</v>
      </c>
      <c r="C72" s="121" t="s">
        <v>152</v>
      </c>
      <c r="D72" s="121" t="s">
        <v>264</v>
      </c>
      <c r="E72" s="128" t="s">
        <v>167</v>
      </c>
      <c r="F72" s="122">
        <f>+F73</f>
        <v>0</v>
      </c>
      <c r="G72" s="122">
        <f>+G73</f>
        <v>0</v>
      </c>
    </row>
    <row r="73" spans="1:7" s="142" customFormat="1" ht="39.6" hidden="1" x14ac:dyDescent="0.25">
      <c r="A73" s="117" t="s">
        <v>168</v>
      </c>
      <c r="B73" s="119" t="s">
        <v>212</v>
      </c>
      <c r="C73" s="121" t="s">
        <v>152</v>
      </c>
      <c r="D73" s="121" t="s">
        <v>264</v>
      </c>
      <c r="E73" s="128" t="s">
        <v>169</v>
      </c>
      <c r="F73" s="122">
        <f>+F74</f>
        <v>0</v>
      </c>
      <c r="G73" s="122">
        <f>+G74</f>
        <v>0</v>
      </c>
    </row>
    <row r="74" spans="1:7" s="142" customFormat="1" ht="39.6" hidden="1" x14ac:dyDescent="0.25">
      <c r="A74" s="117" t="s">
        <v>171</v>
      </c>
      <c r="B74" s="119" t="s">
        <v>212</v>
      </c>
      <c r="C74" s="121" t="s">
        <v>152</v>
      </c>
      <c r="D74" s="121" t="s">
        <v>264</v>
      </c>
      <c r="E74" s="128" t="s">
        <v>172</v>
      </c>
      <c r="F74" s="122"/>
      <c r="G74" s="122"/>
    </row>
    <row r="75" spans="1:7" s="142" customFormat="1" ht="39.6" x14ac:dyDescent="0.25">
      <c r="A75" s="165" t="s">
        <v>222</v>
      </c>
      <c r="B75" s="119" t="s">
        <v>212</v>
      </c>
      <c r="C75" s="121" t="s">
        <v>152</v>
      </c>
      <c r="D75" s="121" t="s">
        <v>265</v>
      </c>
      <c r="E75" s="128" t="s">
        <v>167</v>
      </c>
      <c r="F75" s="122">
        <f>+F76</f>
        <v>160</v>
      </c>
      <c r="G75" s="122">
        <f>+G76</f>
        <v>160</v>
      </c>
    </row>
    <row r="76" spans="1:7" s="142" customFormat="1" ht="39.6" x14ac:dyDescent="0.25">
      <c r="A76" s="117" t="s">
        <v>168</v>
      </c>
      <c r="B76" s="119" t="s">
        <v>212</v>
      </c>
      <c r="C76" s="121" t="s">
        <v>152</v>
      </c>
      <c r="D76" s="121" t="s">
        <v>265</v>
      </c>
      <c r="E76" s="128" t="s">
        <v>169</v>
      </c>
      <c r="F76" s="122">
        <f>+F77</f>
        <v>160</v>
      </c>
      <c r="G76" s="122">
        <f>+G77</f>
        <v>160</v>
      </c>
    </row>
    <row r="77" spans="1:7" s="142" customFormat="1" ht="39.6" x14ac:dyDescent="0.25">
      <c r="A77" s="117" t="s">
        <v>171</v>
      </c>
      <c r="B77" s="119" t="s">
        <v>212</v>
      </c>
      <c r="C77" s="121" t="s">
        <v>152</v>
      </c>
      <c r="D77" s="121" t="s">
        <v>265</v>
      </c>
      <c r="E77" s="128" t="s">
        <v>172</v>
      </c>
      <c r="F77" s="122">
        <v>160</v>
      </c>
      <c r="G77" s="122">
        <v>160</v>
      </c>
    </row>
    <row r="78" spans="1:7" s="142" customFormat="1" ht="92.4" hidden="1" x14ac:dyDescent="0.25">
      <c r="A78" s="114" t="s">
        <v>237</v>
      </c>
      <c r="B78" s="115" t="s">
        <v>225</v>
      </c>
      <c r="C78" s="118" t="s">
        <v>156</v>
      </c>
      <c r="D78" s="118"/>
      <c r="E78" s="161"/>
      <c r="F78" s="116">
        <f>+F79</f>
        <v>0</v>
      </c>
      <c r="G78" s="116">
        <f>+G79</f>
        <v>0</v>
      </c>
    </row>
    <row r="79" spans="1:7" s="142" customFormat="1" hidden="1" x14ac:dyDescent="0.25">
      <c r="A79" s="117" t="s">
        <v>238</v>
      </c>
      <c r="B79" s="119" t="s">
        <v>225</v>
      </c>
      <c r="C79" s="121" t="s">
        <v>156</v>
      </c>
      <c r="D79" s="122" t="s">
        <v>239</v>
      </c>
      <c r="E79" s="128"/>
      <c r="F79" s="122">
        <f>+F81</f>
        <v>0</v>
      </c>
      <c r="G79" s="122">
        <f>+G81</f>
        <v>0</v>
      </c>
    </row>
    <row r="80" spans="1:7" s="142" customFormat="1" ht="26.4" hidden="1" x14ac:dyDescent="0.25">
      <c r="A80" s="117" t="s">
        <v>162</v>
      </c>
      <c r="B80" s="119" t="s">
        <v>225</v>
      </c>
      <c r="C80" s="121" t="s">
        <v>156</v>
      </c>
      <c r="D80" s="122" t="s">
        <v>239</v>
      </c>
      <c r="E80" s="128">
        <v>100</v>
      </c>
      <c r="F80" s="122">
        <f>+F81</f>
        <v>0</v>
      </c>
      <c r="G80" s="122">
        <f>+G81</f>
        <v>0</v>
      </c>
    </row>
    <row r="81" spans="1:7" s="142" customFormat="1" hidden="1" x14ac:dyDescent="0.25">
      <c r="A81" s="117" t="s">
        <v>163</v>
      </c>
      <c r="B81" s="119" t="s">
        <v>225</v>
      </c>
      <c r="C81" s="121" t="s">
        <v>156</v>
      </c>
      <c r="D81" s="122" t="s">
        <v>239</v>
      </c>
      <c r="E81" s="128">
        <v>110</v>
      </c>
      <c r="F81" s="129"/>
      <c r="G81" s="129"/>
    </row>
    <row r="82" spans="1:7" s="142" customFormat="1" hidden="1" x14ac:dyDescent="0.25">
      <c r="A82" s="114" t="s">
        <v>247</v>
      </c>
      <c r="B82" s="154" t="s">
        <v>248</v>
      </c>
      <c r="C82" s="118" t="s">
        <v>152</v>
      </c>
      <c r="D82" s="118"/>
      <c r="E82" s="118"/>
      <c r="F82" s="120">
        <f>F83+F84</f>
        <v>0</v>
      </c>
      <c r="G82" s="120">
        <f>G83+G84</f>
        <v>0</v>
      </c>
    </row>
    <row r="83" spans="1:7" s="142" customFormat="1" ht="52.8" hidden="1" x14ac:dyDescent="0.25">
      <c r="A83" s="155" t="s">
        <v>249</v>
      </c>
      <c r="B83" s="156" t="s">
        <v>248</v>
      </c>
      <c r="C83" s="121" t="s">
        <v>152</v>
      </c>
      <c r="D83" s="121" t="s">
        <v>253</v>
      </c>
      <c r="E83" s="121" t="s">
        <v>251</v>
      </c>
      <c r="F83" s="122"/>
      <c r="G83" s="122"/>
    </row>
    <row r="84" spans="1:7" s="142" customFormat="1" ht="26.4" hidden="1" x14ac:dyDescent="0.25">
      <c r="A84" s="155" t="s">
        <v>252</v>
      </c>
      <c r="B84" s="156" t="s">
        <v>248</v>
      </c>
      <c r="C84" s="121" t="s">
        <v>152</v>
      </c>
      <c r="D84" s="121" t="s">
        <v>253</v>
      </c>
      <c r="E84" s="121" t="s">
        <v>254</v>
      </c>
      <c r="F84" s="122">
        <v>0</v>
      </c>
      <c r="G84" s="122">
        <v>0</v>
      </c>
    </row>
    <row r="85" spans="1:7" s="142" customFormat="1" hidden="1" x14ac:dyDescent="0.25">
      <c r="A85" s="166"/>
      <c r="B85" s="119"/>
      <c r="C85" s="121"/>
      <c r="D85" s="121"/>
      <c r="E85" s="128"/>
      <c r="F85" s="116">
        <f>+F86</f>
        <v>0</v>
      </c>
    </row>
    <row r="86" spans="1:7" s="142" customFormat="1" hidden="1" x14ac:dyDescent="0.25">
      <c r="A86" s="114" t="s">
        <v>224</v>
      </c>
      <c r="B86" s="115" t="s">
        <v>225</v>
      </c>
      <c r="C86" s="116"/>
      <c r="D86" s="116"/>
      <c r="E86" s="116"/>
      <c r="F86" s="116">
        <f>+F87</f>
        <v>0</v>
      </c>
    </row>
    <row r="87" spans="1:7" s="142" customFormat="1" hidden="1" x14ac:dyDescent="0.25">
      <c r="A87" s="114" t="s">
        <v>226</v>
      </c>
      <c r="B87" s="115" t="s">
        <v>225</v>
      </c>
      <c r="C87" s="118" t="s">
        <v>150</v>
      </c>
      <c r="D87" s="118"/>
      <c r="E87" s="118"/>
      <c r="F87" s="116">
        <f>+F91</f>
        <v>0</v>
      </c>
    </row>
    <row r="88" spans="1:7" s="142" customFormat="1" hidden="1" x14ac:dyDescent="0.25">
      <c r="A88" s="125" t="s">
        <v>227</v>
      </c>
      <c r="B88" s="119" t="s">
        <v>225</v>
      </c>
      <c r="C88" s="121" t="s">
        <v>150</v>
      </c>
      <c r="D88" s="121" t="s">
        <v>228</v>
      </c>
      <c r="E88" s="121"/>
      <c r="F88" s="122">
        <f>+F89</f>
        <v>0</v>
      </c>
    </row>
    <row r="89" spans="1:7" s="142" customFormat="1" ht="52.8" hidden="1" x14ac:dyDescent="0.25">
      <c r="A89" s="117" t="s">
        <v>229</v>
      </c>
      <c r="B89" s="119" t="s">
        <v>225</v>
      </c>
      <c r="C89" s="121" t="s">
        <v>150</v>
      </c>
      <c r="D89" s="121" t="s">
        <v>228</v>
      </c>
      <c r="E89" s="128" t="s">
        <v>230</v>
      </c>
      <c r="F89" s="122">
        <f>+F90</f>
        <v>0</v>
      </c>
    </row>
    <row r="90" spans="1:7" s="142" customFormat="1" hidden="1" x14ac:dyDescent="0.25">
      <c r="A90" s="117" t="s">
        <v>231</v>
      </c>
      <c r="B90" s="119" t="s">
        <v>225</v>
      </c>
      <c r="C90" s="121" t="s">
        <v>150</v>
      </c>
      <c r="D90" s="121" t="s">
        <v>228</v>
      </c>
      <c r="E90" s="128" t="s">
        <v>232</v>
      </c>
      <c r="F90" s="122">
        <f>+F91</f>
        <v>0</v>
      </c>
    </row>
    <row r="91" spans="1:7" ht="79.2" hidden="1" x14ac:dyDescent="0.25">
      <c r="A91" s="117" t="s">
        <v>233</v>
      </c>
      <c r="B91" s="119" t="s">
        <v>225</v>
      </c>
      <c r="C91" s="121" t="s">
        <v>150</v>
      </c>
      <c r="D91" s="121" t="s">
        <v>228</v>
      </c>
      <c r="E91" s="128" t="s">
        <v>234</v>
      </c>
      <c r="F91" s="122"/>
    </row>
    <row r="92" spans="1:7" ht="26.4" hidden="1" x14ac:dyDescent="0.25">
      <c r="A92" s="125" t="s">
        <v>266</v>
      </c>
      <c r="B92" s="119"/>
      <c r="C92" s="121"/>
      <c r="D92" s="121" t="s">
        <v>267</v>
      </c>
      <c r="E92" s="128"/>
      <c r="F92" s="122">
        <f>+F93</f>
        <v>571.1</v>
      </c>
    </row>
    <row r="93" spans="1:7" ht="52.8" hidden="1" x14ac:dyDescent="0.25">
      <c r="A93" s="117" t="s">
        <v>229</v>
      </c>
      <c r="B93" s="119" t="s">
        <v>225</v>
      </c>
      <c r="C93" s="121" t="s">
        <v>156</v>
      </c>
      <c r="D93" s="122" t="s">
        <v>267</v>
      </c>
      <c r="E93" s="128">
        <v>600</v>
      </c>
      <c r="F93" s="122">
        <f>+F94</f>
        <v>571.1</v>
      </c>
    </row>
    <row r="94" spans="1:7" hidden="1" x14ac:dyDescent="0.25">
      <c r="A94" s="117" t="s">
        <v>231</v>
      </c>
      <c r="B94" s="119" t="s">
        <v>225</v>
      </c>
      <c r="C94" s="121" t="s">
        <v>156</v>
      </c>
      <c r="D94" s="122" t="s">
        <v>267</v>
      </c>
      <c r="E94" s="128">
        <v>610</v>
      </c>
      <c r="F94" s="122">
        <f>+F95</f>
        <v>571.1</v>
      </c>
    </row>
    <row r="95" spans="1:7" ht="61.5" hidden="1" customHeight="1" x14ac:dyDescent="0.25">
      <c r="A95" s="117" t="s">
        <v>268</v>
      </c>
      <c r="B95" s="119" t="s">
        <v>225</v>
      </c>
      <c r="C95" s="121" t="s">
        <v>156</v>
      </c>
      <c r="D95" s="122" t="s">
        <v>269</v>
      </c>
      <c r="E95" s="128">
        <v>611</v>
      </c>
      <c r="F95" s="122">
        <v>571.1</v>
      </c>
    </row>
    <row r="96" spans="1:7" hidden="1" x14ac:dyDescent="0.25">
      <c r="A96" s="167" t="s">
        <v>240</v>
      </c>
      <c r="B96" s="168"/>
      <c r="C96" s="169"/>
      <c r="D96" s="169"/>
      <c r="E96" s="169"/>
      <c r="F96" s="169"/>
      <c r="G96" s="124"/>
    </row>
    <row r="97" spans="1:7" s="215" customFormat="1" x14ac:dyDescent="0.25">
      <c r="A97" s="170" t="s">
        <v>255</v>
      </c>
      <c r="B97" s="199"/>
      <c r="C97" s="199"/>
      <c r="D97" s="213"/>
      <c r="E97" s="213"/>
      <c r="F97" s="214">
        <v>8.6999999999999993</v>
      </c>
      <c r="G97" s="214">
        <v>17.600000000000001</v>
      </c>
    </row>
    <row r="98" spans="1:7" x14ac:dyDescent="0.25">
      <c r="A98" s="145"/>
      <c r="B98" s="147"/>
      <c r="C98" s="148"/>
      <c r="D98" s="149"/>
      <c r="E98" s="149"/>
      <c r="F98" s="146">
        <v>4318.1000000000004</v>
      </c>
      <c r="G98" s="109">
        <v>4363.7</v>
      </c>
    </row>
    <row r="99" spans="1:7" x14ac:dyDescent="0.25">
      <c r="A99" s="145"/>
      <c r="F99" s="146">
        <f>+F12-F98</f>
        <v>0</v>
      </c>
      <c r="G99" s="146">
        <f>+G12-G98</f>
        <v>-9.999999999308784E-3</v>
      </c>
    </row>
    <row r="101" spans="1:7" ht="17.25" customHeight="1" x14ac:dyDescent="0.25"/>
  </sheetData>
  <mergeCells count="14">
    <mergeCell ref="A1:G1"/>
    <mergeCell ref="A2:G2"/>
    <mergeCell ref="A3:G3"/>
    <mergeCell ref="A4:G4"/>
    <mergeCell ref="A5:G5"/>
    <mergeCell ref="C6:G6"/>
    <mergeCell ref="A8:G8"/>
    <mergeCell ref="A9:A10"/>
    <mergeCell ref="B9:B10"/>
    <mergeCell ref="C9:C10"/>
    <mergeCell ref="D9:D10"/>
    <mergeCell ref="E9:E10"/>
    <mergeCell ref="F9:F10"/>
    <mergeCell ref="G9:G10"/>
  </mergeCells>
  <printOptions gridLines="1"/>
  <pageMargins left="0.70833333333333304" right="0.70833333333333304" top="0.74791666666666701" bottom="0.35416666666666702" header="0.51180555555555496" footer="0.51180555555555496"/>
  <pageSetup paperSize="9" firstPageNumber="0" fitToHeight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W24"/>
  <sheetViews>
    <sheetView topLeftCell="A10" zoomScaleNormal="100" workbookViewId="0">
      <selection activeCell="B19" sqref="B19"/>
    </sheetView>
  </sheetViews>
  <sheetFormatPr defaultRowHeight="15.6" x14ac:dyDescent="0.3"/>
  <cols>
    <col min="1" max="1" width="6.88671875" style="171" customWidth="1"/>
    <col min="2" max="2" width="41.44140625" style="171" customWidth="1"/>
    <col min="3" max="3" width="13.109375" style="171" customWidth="1"/>
    <col min="4" max="4" width="14" style="171" customWidth="1"/>
    <col min="5" max="5" width="12.5546875" style="171" customWidth="1"/>
    <col min="6" max="257" width="9.109375" style="171" customWidth="1"/>
    <col min="258" max="1025" width="9.109375" customWidth="1"/>
  </cols>
  <sheetData>
    <row r="1" spans="1:7" ht="15.75" customHeight="1" x14ac:dyDescent="0.3">
      <c r="A1" s="239" t="s">
        <v>274</v>
      </c>
      <c r="B1" s="239"/>
      <c r="C1" s="239"/>
      <c r="D1" s="239"/>
      <c r="E1" s="239"/>
      <c r="F1" s="172"/>
      <c r="G1" s="172"/>
    </row>
    <row r="2" spans="1:7" ht="15.75" customHeight="1" x14ac:dyDescent="0.3">
      <c r="A2" s="173"/>
      <c r="B2" s="239" t="s">
        <v>8</v>
      </c>
      <c r="C2" s="239"/>
      <c r="D2" s="239"/>
      <c r="E2" s="239"/>
      <c r="F2" s="172"/>
      <c r="G2" s="172"/>
    </row>
    <row r="3" spans="1:7" ht="15.75" customHeight="1" x14ac:dyDescent="0.3">
      <c r="A3" s="173"/>
      <c r="B3" s="239" t="s">
        <v>356</v>
      </c>
      <c r="C3" s="239"/>
      <c r="D3" s="239"/>
      <c r="E3" s="239"/>
      <c r="F3" s="172"/>
      <c r="G3" s="172"/>
    </row>
    <row r="4" spans="1:7" ht="15.75" customHeight="1" x14ac:dyDescent="0.3">
      <c r="A4" s="237" t="s">
        <v>376</v>
      </c>
      <c r="B4" s="237"/>
      <c r="C4" s="237"/>
      <c r="D4" s="237"/>
      <c r="E4" s="237"/>
      <c r="F4" s="112"/>
      <c r="G4" s="112"/>
    </row>
    <row r="5" spans="1:7" ht="15.75" customHeight="1" x14ac:dyDescent="0.3">
      <c r="A5" s="237" t="s">
        <v>375</v>
      </c>
      <c r="B5" s="237"/>
      <c r="C5" s="237"/>
      <c r="D5" s="237"/>
      <c r="E5" s="237"/>
      <c r="F5" s="112"/>
      <c r="G5" s="112"/>
    </row>
    <row r="6" spans="1:7" ht="15.75" customHeight="1" x14ac:dyDescent="0.3">
      <c r="A6" s="237" t="s">
        <v>275</v>
      </c>
      <c r="B6" s="237"/>
      <c r="C6" s="237"/>
      <c r="D6" s="237"/>
      <c r="E6" s="237"/>
      <c r="F6" s="112"/>
      <c r="G6" s="112"/>
    </row>
    <row r="7" spans="1:7" ht="15.75" customHeight="1" x14ac:dyDescent="0.3">
      <c r="A7" s="237" t="s">
        <v>276</v>
      </c>
      <c r="B7" s="237"/>
      <c r="C7" s="237"/>
      <c r="D7" s="237"/>
      <c r="E7" s="237"/>
      <c r="F7" s="112"/>
      <c r="G7" s="112"/>
    </row>
    <row r="8" spans="1:7" ht="15.75" customHeight="1" x14ac:dyDescent="0.3">
      <c r="A8" s="225"/>
      <c r="B8" s="225"/>
      <c r="C8" s="225"/>
      <c r="D8" s="225"/>
      <c r="E8" s="225"/>
      <c r="F8" s="183"/>
      <c r="G8" s="183"/>
    </row>
    <row r="9" spans="1:7" ht="15.75" customHeight="1" x14ac:dyDescent="0.3">
      <c r="A9" s="85"/>
      <c r="B9" s="238"/>
      <c r="C9" s="238"/>
      <c r="D9" s="238"/>
      <c r="E9" s="238"/>
      <c r="F9" s="183"/>
      <c r="G9" s="183"/>
    </row>
    <row r="10" spans="1:7" ht="14.25" customHeight="1" x14ac:dyDescent="0.3">
      <c r="A10" s="85"/>
      <c r="B10" s="183"/>
      <c r="C10" s="183"/>
      <c r="D10" s="183"/>
      <c r="E10" s="183"/>
      <c r="F10" s="183"/>
      <c r="G10" s="183"/>
    </row>
    <row r="11" spans="1:7" ht="55.5" customHeight="1" x14ac:dyDescent="0.3">
      <c r="A11" s="236" t="s">
        <v>377</v>
      </c>
      <c r="B11" s="236"/>
      <c r="C11" s="236"/>
      <c r="D11" s="236"/>
      <c r="E11" s="236"/>
      <c r="F11" s="183"/>
      <c r="G11" s="183"/>
    </row>
    <row r="12" spans="1:7" ht="14.25" customHeight="1" x14ac:dyDescent="0.3">
      <c r="A12" s="183"/>
      <c r="B12" s="183"/>
      <c r="C12" s="174"/>
      <c r="D12" s="183"/>
      <c r="E12" s="183"/>
      <c r="F12" s="183"/>
      <c r="G12" s="183"/>
    </row>
    <row r="13" spans="1:7" x14ac:dyDescent="0.3">
      <c r="A13" s="183"/>
      <c r="B13" s="183"/>
      <c r="C13" s="175"/>
      <c r="D13" s="175"/>
      <c r="E13" s="85" t="s">
        <v>277</v>
      </c>
      <c r="F13" s="183"/>
      <c r="G13" s="183"/>
    </row>
    <row r="14" spans="1:7" ht="22.5" customHeight="1" x14ac:dyDescent="0.3">
      <c r="A14" s="176" t="s">
        <v>278</v>
      </c>
      <c r="B14" s="176" t="s">
        <v>279</v>
      </c>
      <c r="C14" s="176" t="s">
        <v>280</v>
      </c>
      <c r="D14" s="176" t="s">
        <v>281</v>
      </c>
      <c r="E14" s="176" t="s">
        <v>282</v>
      </c>
      <c r="F14" s="183"/>
      <c r="G14" s="183"/>
    </row>
    <row r="15" spans="1:7" ht="47.25" customHeight="1" x14ac:dyDescent="0.3">
      <c r="A15" s="177" t="s">
        <v>283</v>
      </c>
      <c r="B15" s="178" t="s">
        <v>284</v>
      </c>
      <c r="C15" s="179">
        <f>+C16</f>
        <v>0</v>
      </c>
      <c r="D15" s="179">
        <v>0</v>
      </c>
      <c r="E15" s="179">
        <f>+E16</f>
        <v>0</v>
      </c>
      <c r="F15" s="183"/>
      <c r="G15" s="183"/>
    </row>
    <row r="16" spans="1:7" s="183" customFormat="1" ht="16.5" customHeight="1" x14ac:dyDescent="0.3">
      <c r="A16" s="180" t="s">
        <v>285</v>
      </c>
      <c r="B16" s="181" t="s">
        <v>286</v>
      </c>
      <c r="C16" s="182">
        <f>SUM(C17:C18)</f>
        <v>0</v>
      </c>
      <c r="D16" s="182">
        <f>SUM(D17:D18)</f>
        <v>0</v>
      </c>
      <c r="E16" s="182">
        <f>SUM(E17:E18)</f>
        <v>0</v>
      </c>
    </row>
    <row r="17" spans="1:5" s="183" customFormat="1" ht="29.25" customHeight="1" x14ac:dyDescent="0.3">
      <c r="A17" s="180"/>
      <c r="B17" s="184" t="s">
        <v>287</v>
      </c>
      <c r="C17" s="182">
        <v>0</v>
      </c>
      <c r="D17" s="182">
        <v>0</v>
      </c>
      <c r="E17" s="182">
        <v>0</v>
      </c>
    </row>
    <row r="18" spans="1:5" ht="18.75" customHeight="1" x14ac:dyDescent="0.3">
      <c r="A18" s="185"/>
      <c r="B18" s="184" t="s">
        <v>288</v>
      </c>
      <c r="C18" s="187">
        <v>0</v>
      </c>
      <c r="D18" s="187">
        <v>0</v>
      </c>
      <c r="E18" s="187">
        <v>0</v>
      </c>
    </row>
    <row r="19" spans="1:5" x14ac:dyDescent="0.3">
      <c r="A19" s="180" t="s">
        <v>289</v>
      </c>
      <c r="B19" s="186" t="s">
        <v>290</v>
      </c>
      <c r="C19" s="187">
        <f>SUM(C20:C21)</f>
        <v>0</v>
      </c>
      <c r="D19" s="187">
        <v>0</v>
      </c>
      <c r="E19" s="187">
        <f>SUM(E20:E21)</f>
        <v>0</v>
      </c>
    </row>
    <row r="20" spans="1:5" x14ac:dyDescent="0.3">
      <c r="A20" s="180"/>
      <c r="B20" s="184" t="s">
        <v>291</v>
      </c>
      <c r="C20" s="187"/>
      <c r="D20" s="187">
        <v>0</v>
      </c>
      <c r="E20" s="187"/>
    </row>
    <row r="21" spans="1:5" x14ac:dyDescent="0.3">
      <c r="A21" s="180"/>
      <c r="B21" s="184" t="s">
        <v>292</v>
      </c>
      <c r="C21" s="187"/>
      <c r="D21" s="187"/>
      <c r="E21" s="187"/>
    </row>
    <row r="22" spans="1:5" ht="48" customHeight="1" x14ac:dyDescent="0.3">
      <c r="A22" s="187" t="s">
        <v>293</v>
      </c>
      <c r="B22" s="184" t="s">
        <v>294</v>
      </c>
      <c r="C22" s="182">
        <f>SUM(C23:C24)</f>
        <v>0</v>
      </c>
      <c r="D22" s="182">
        <f>SUM(D23:D24)</f>
        <v>0</v>
      </c>
      <c r="E22" s="182">
        <f>SUM(E23:E24)</f>
        <v>0</v>
      </c>
    </row>
    <row r="23" spans="1:5" ht="18.75" customHeight="1" x14ac:dyDescent="0.3">
      <c r="A23" s="186"/>
      <c r="B23" s="181" t="s">
        <v>295</v>
      </c>
      <c r="C23" s="182"/>
      <c r="D23" s="182"/>
      <c r="E23" s="182"/>
    </row>
    <row r="24" spans="1:5" ht="18.75" customHeight="1" x14ac:dyDescent="0.3">
      <c r="A24" s="188"/>
      <c r="B24" s="188" t="s">
        <v>296</v>
      </c>
      <c r="C24" s="189"/>
      <c r="D24" s="189"/>
      <c r="E24" s="189"/>
    </row>
  </sheetData>
  <mergeCells count="11">
    <mergeCell ref="A1:E1"/>
    <mergeCell ref="B2:E2"/>
    <mergeCell ref="B3:E3"/>
    <mergeCell ref="A4:E4"/>
    <mergeCell ref="A5:E5"/>
    <mergeCell ref="A11:E11"/>
    <mergeCell ref="A6:E6"/>
    <mergeCell ref="A7:E7"/>
    <mergeCell ref="A8:E8"/>
    <mergeCell ref="B9:C9"/>
    <mergeCell ref="D9:E9"/>
  </mergeCells>
  <printOptions gridLines="1"/>
  <pageMargins left="0.7" right="0.7" top="0.75" bottom="0.75" header="0.51180555555555496" footer="0.51180555555555496"/>
  <pageSetup firstPageNumber="0" fitToHeight="0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33"/>
  <sheetViews>
    <sheetView view="pageBreakPreview" zoomScaleNormal="100" workbookViewId="0">
      <selection activeCell="C30" sqref="C30"/>
    </sheetView>
  </sheetViews>
  <sheetFormatPr defaultRowHeight="15.6" x14ac:dyDescent="0.3"/>
  <cols>
    <col min="1" max="1" width="15.88671875" style="190" customWidth="1"/>
    <col min="2" max="2" width="18.44140625" style="190" customWidth="1"/>
    <col min="3" max="3" width="54.5546875" style="190" customWidth="1"/>
    <col min="4" max="257" width="9.109375" style="190" customWidth="1"/>
    <col min="258" max="1025" width="9.109375" customWidth="1"/>
  </cols>
  <sheetData>
    <row r="1" spans="1:10" x14ac:dyDescent="0.3">
      <c r="C1" s="174" t="s">
        <v>297</v>
      </c>
    </row>
    <row r="2" spans="1:10" x14ac:dyDescent="0.3">
      <c r="C2" s="174" t="s">
        <v>298</v>
      </c>
    </row>
    <row r="3" spans="1:10" x14ac:dyDescent="0.3">
      <c r="C3" s="174" t="s">
        <v>299</v>
      </c>
    </row>
    <row r="4" spans="1:10" x14ac:dyDescent="0.3">
      <c r="C4" s="174" t="s">
        <v>300</v>
      </c>
    </row>
    <row r="5" spans="1:10" x14ac:dyDescent="0.3">
      <c r="C5" s="174"/>
    </row>
    <row r="6" spans="1:10" ht="35.25" customHeight="1" x14ac:dyDescent="0.3">
      <c r="A6" s="221" t="s">
        <v>301</v>
      </c>
      <c r="B6" s="221"/>
      <c r="C6" s="221"/>
    </row>
    <row r="7" spans="1:10" ht="18" customHeight="1" x14ac:dyDescent="0.3">
      <c r="A7" s="191" t="s">
        <v>302</v>
      </c>
      <c r="B7" s="191" t="s">
        <v>147</v>
      </c>
      <c r="C7" s="191" t="s">
        <v>15</v>
      </c>
    </row>
    <row r="8" spans="1:10" x14ac:dyDescent="0.3">
      <c r="A8" s="192" t="s">
        <v>303</v>
      </c>
      <c r="B8" s="192" t="s">
        <v>260</v>
      </c>
      <c r="C8" s="193" t="s">
        <v>304</v>
      </c>
      <c r="D8" s="194"/>
      <c r="E8" s="194"/>
      <c r="F8" s="194"/>
      <c r="G8" s="194"/>
      <c r="H8" s="194"/>
      <c r="I8" s="194"/>
      <c r="J8" s="194"/>
    </row>
    <row r="9" spans="1:10" x14ac:dyDescent="0.3">
      <c r="A9" s="192" t="s">
        <v>303</v>
      </c>
      <c r="B9" s="192" t="s">
        <v>153</v>
      </c>
      <c r="C9" s="193" t="s">
        <v>305</v>
      </c>
      <c r="D9" s="194"/>
      <c r="E9" s="194"/>
      <c r="F9" s="194"/>
      <c r="G9" s="194"/>
      <c r="H9" s="194"/>
      <c r="I9" s="194"/>
      <c r="J9" s="194"/>
    </row>
    <row r="10" spans="1:10" x14ac:dyDescent="0.3">
      <c r="A10" s="192" t="s">
        <v>306</v>
      </c>
      <c r="B10" s="192" t="s">
        <v>160</v>
      </c>
      <c r="C10" s="195" t="s">
        <v>307</v>
      </c>
      <c r="D10" s="194"/>
      <c r="E10" s="194"/>
      <c r="F10" s="194"/>
      <c r="G10" s="194"/>
      <c r="H10" s="194"/>
      <c r="I10" s="194"/>
      <c r="J10" s="194"/>
    </row>
    <row r="11" spans="1:10" x14ac:dyDescent="0.3">
      <c r="A11" s="192" t="s">
        <v>306</v>
      </c>
      <c r="B11" s="192" t="s">
        <v>181</v>
      </c>
      <c r="C11" s="193" t="s">
        <v>308</v>
      </c>
      <c r="D11" s="194"/>
      <c r="E11" s="194"/>
      <c r="F11" s="194"/>
      <c r="G11" s="194"/>
      <c r="H11" s="194"/>
      <c r="I11" s="194"/>
      <c r="J11" s="194"/>
    </row>
    <row r="12" spans="1:10" x14ac:dyDescent="0.3">
      <c r="A12" s="192" t="s">
        <v>309</v>
      </c>
      <c r="B12" s="192" t="s">
        <v>310</v>
      </c>
      <c r="C12" s="195" t="s">
        <v>311</v>
      </c>
      <c r="D12" s="194"/>
      <c r="E12" s="194"/>
      <c r="F12" s="194"/>
      <c r="G12" s="194"/>
      <c r="H12" s="194"/>
      <c r="I12" s="194"/>
      <c r="J12" s="194"/>
    </row>
    <row r="13" spans="1:10" ht="16.5" customHeight="1" x14ac:dyDescent="0.3">
      <c r="A13" s="192" t="s">
        <v>309</v>
      </c>
      <c r="B13" s="192" t="s">
        <v>312</v>
      </c>
      <c r="C13" s="195" t="s">
        <v>313</v>
      </c>
      <c r="D13" s="194"/>
      <c r="E13" s="194"/>
      <c r="F13" s="194"/>
      <c r="G13" s="194"/>
      <c r="H13" s="194"/>
      <c r="I13" s="194"/>
      <c r="J13" s="194"/>
    </row>
    <row r="14" spans="1:10" x14ac:dyDescent="0.3">
      <c r="A14" s="192" t="s">
        <v>309</v>
      </c>
      <c r="B14" s="192" t="s">
        <v>314</v>
      </c>
      <c r="C14" s="195" t="s">
        <v>315</v>
      </c>
      <c r="D14" s="194"/>
      <c r="E14" s="194"/>
      <c r="F14" s="194"/>
      <c r="G14" s="194"/>
      <c r="H14" s="194"/>
      <c r="I14" s="194"/>
      <c r="J14" s="194"/>
    </row>
    <row r="15" spans="1:10" ht="31.2" x14ac:dyDescent="0.3">
      <c r="A15" s="192" t="s">
        <v>316</v>
      </c>
      <c r="B15" s="192" t="s">
        <v>193</v>
      </c>
      <c r="C15" s="195" t="s">
        <v>317</v>
      </c>
      <c r="D15" s="194"/>
      <c r="E15" s="194"/>
      <c r="F15" s="194"/>
      <c r="G15" s="194"/>
      <c r="H15" s="194"/>
      <c r="I15" s="194"/>
      <c r="J15" s="194"/>
    </row>
    <row r="16" spans="1:10" x14ac:dyDescent="0.3">
      <c r="A16" s="192" t="s">
        <v>318</v>
      </c>
      <c r="B16" s="192" t="s">
        <v>198</v>
      </c>
      <c r="C16" s="195" t="s">
        <v>319</v>
      </c>
      <c r="D16" s="194"/>
      <c r="E16" s="194"/>
      <c r="F16" s="194"/>
      <c r="G16" s="194"/>
      <c r="H16" s="194"/>
      <c r="I16" s="194"/>
      <c r="J16" s="194"/>
    </row>
    <row r="17" spans="1:10" x14ac:dyDescent="0.3">
      <c r="A17" s="192" t="s">
        <v>320</v>
      </c>
      <c r="B17" s="192" t="s">
        <v>321</v>
      </c>
      <c r="C17" s="195" t="s">
        <v>322</v>
      </c>
      <c r="D17" s="194"/>
      <c r="E17" s="194"/>
      <c r="F17" s="194"/>
      <c r="G17" s="194"/>
      <c r="H17" s="194"/>
      <c r="I17" s="194"/>
      <c r="J17" s="194"/>
    </row>
    <row r="18" spans="1:10" ht="31.2" x14ac:dyDescent="0.3">
      <c r="A18" s="192" t="s">
        <v>323</v>
      </c>
      <c r="B18" s="192" t="s">
        <v>207</v>
      </c>
      <c r="C18" s="195" t="s">
        <v>324</v>
      </c>
      <c r="D18" s="194"/>
      <c r="E18" s="194"/>
      <c r="F18" s="194"/>
      <c r="G18" s="194"/>
      <c r="H18" s="194"/>
      <c r="I18" s="194"/>
      <c r="J18" s="194"/>
    </row>
    <row r="19" spans="1:10" x14ac:dyDescent="0.3">
      <c r="A19" s="192" t="s">
        <v>325</v>
      </c>
      <c r="B19" s="192" t="s">
        <v>326</v>
      </c>
      <c r="C19" s="195" t="s">
        <v>327</v>
      </c>
      <c r="D19" s="194"/>
      <c r="E19" s="194"/>
      <c r="F19" s="194"/>
      <c r="G19" s="194"/>
      <c r="H19" s="194"/>
      <c r="I19" s="194"/>
      <c r="J19" s="194"/>
    </row>
    <row r="20" spans="1:10" x14ac:dyDescent="0.3">
      <c r="A20" s="192" t="s">
        <v>328</v>
      </c>
      <c r="B20" s="192" t="s">
        <v>329</v>
      </c>
      <c r="C20" s="195" t="s">
        <v>213</v>
      </c>
      <c r="D20" s="194"/>
      <c r="E20" s="194"/>
      <c r="F20" s="194"/>
      <c r="G20" s="194"/>
      <c r="H20" s="194"/>
      <c r="I20" s="194"/>
      <c r="J20" s="194"/>
    </row>
    <row r="21" spans="1:10" x14ac:dyDescent="0.3">
      <c r="A21" s="192" t="s">
        <v>330</v>
      </c>
      <c r="B21" s="192" t="s">
        <v>331</v>
      </c>
      <c r="C21" s="195" t="s">
        <v>332</v>
      </c>
      <c r="D21" s="194"/>
      <c r="E21" s="194"/>
      <c r="F21" s="194"/>
      <c r="G21" s="194"/>
      <c r="H21" s="194"/>
      <c r="I21" s="194"/>
      <c r="J21" s="194"/>
    </row>
    <row r="22" spans="1:10" x14ac:dyDescent="0.3">
      <c r="A22" s="192" t="s">
        <v>330</v>
      </c>
      <c r="B22" s="192" t="s">
        <v>333</v>
      </c>
      <c r="C22" s="195" t="s">
        <v>334</v>
      </c>
      <c r="D22" s="194"/>
      <c r="E22" s="194"/>
      <c r="F22" s="194"/>
      <c r="G22" s="194"/>
      <c r="H22" s="194"/>
      <c r="I22" s="194"/>
      <c r="J22" s="194"/>
    </row>
    <row r="23" spans="1:10" x14ac:dyDescent="0.3">
      <c r="A23" s="192" t="s">
        <v>330</v>
      </c>
      <c r="B23" s="192" t="s">
        <v>333</v>
      </c>
      <c r="C23" s="195" t="s">
        <v>335</v>
      </c>
      <c r="D23" s="194"/>
      <c r="E23" s="194"/>
      <c r="F23" s="194"/>
      <c r="G23" s="194"/>
      <c r="H23" s="194"/>
      <c r="I23" s="194"/>
      <c r="J23" s="194"/>
    </row>
    <row r="24" spans="1:10" x14ac:dyDescent="0.3">
      <c r="A24" s="192" t="s">
        <v>330</v>
      </c>
      <c r="B24" s="192" t="s">
        <v>333</v>
      </c>
      <c r="C24" s="195" t="s">
        <v>336</v>
      </c>
      <c r="D24" s="194"/>
      <c r="E24" s="194"/>
      <c r="F24" s="194"/>
      <c r="G24" s="194"/>
      <c r="H24" s="194"/>
      <c r="I24" s="194"/>
      <c r="J24" s="194"/>
    </row>
    <row r="25" spans="1:10" x14ac:dyDescent="0.3">
      <c r="A25" s="192" t="s">
        <v>337</v>
      </c>
      <c r="B25" s="192" t="s">
        <v>338</v>
      </c>
      <c r="C25" s="195" t="s">
        <v>339</v>
      </c>
      <c r="D25" s="194"/>
      <c r="E25" s="194"/>
      <c r="F25" s="194"/>
      <c r="G25" s="194"/>
      <c r="H25" s="194"/>
      <c r="I25" s="194"/>
      <c r="J25" s="194"/>
    </row>
    <row r="26" spans="1:10" x14ac:dyDescent="0.3">
      <c r="A26" s="192" t="s">
        <v>337</v>
      </c>
      <c r="B26" s="192" t="s">
        <v>340</v>
      </c>
      <c r="C26" s="195" t="s">
        <v>235</v>
      </c>
      <c r="D26" s="194"/>
      <c r="E26" s="194"/>
      <c r="F26" s="194"/>
      <c r="G26" s="194"/>
      <c r="H26" s="194"/>
      <c r="I26" s="194"/>
      <c r="J26" s="194"/>
    </row>
    <row r="27" spans="1:10" x14ac:dyDescent="0.3">
      <c r="A27" s="192" t="s">
        <v>341</v>
      </c>
      <c r="B27" s="192" t="s">
        <v>338</v>
      </c>
      <c r="C27" s="195" t="s">
        <v>342</v>
      </c>
      <c r="D27" s="194"/>
      <c r="E27" s="194"/>
      <c r="F27" s="194"/>
      <c r="G27" s="194"/>
      <c r="H27" s="194"/>
      <c r="I27" s="194"/>
      <c r="J27" s="194"/>
    </row>
    <row r="28" spans="1:10" x14ac:dyDescent="0.3">
      <c r="A28" s="192" t="s">
        <v>341</v>
      </c>
      <c r="B28" s="192" t="s">
        <v>343</v>
      </c>
      <c r="C28" s="195" t="s">
        <v>344</v>
      </c>
      <c r="D28" s="194"/>
      <c r="E28" s="194"/>
      <c r="F28" s="194"/>
      <c r="G28" s="194"/>
      <c r="H28" s="194"/>
      <c r="I28" s="194"/>
      <c r="J28" s="194"/>
    </row>
    <row r="29" spans="1:10" x14ac:dyDescent="0.3">
      <c r="A29" s="192" t="s">
        <v>345</v>
      </c>
      <c r="B29" s="192" t="s">
        <v>346</v>
      </c>
      <c r="C29" s="195" t="s">
        <v>247</v>
      </c>
      <c r="D29" s="194"/>
      <c r="E29" s="194"/>
      <c r="F29" s="194"/>
      <c r="G29" s="194"/>
      <c r="H29" s="194"/>
      <c r="I29" s="194"/>
      <c r="J29" s="194"/>
    </row>
    <row r="30" spans="1:10" x14ac:dyDescent="0.3">
      <c r="A30" s="192" t="s">
        <v>347</v>
      </c>
      <c r="B30" s="192" t="s">
        <v>348</v>
      </c>
      <c r="C30" s="16" t="s">
        <v>349</v>
      </c>
      <c r="D30" s="194"/>
      <c r="E30" s="194"/>
      <c r="F30" s="194"/>
      <c r="G30" s="194"/>
      <c r="H30" s="194"/>
      <c r="I30" s="194"/>
      <c r="J30" s="194"/>
    </row>
    <row r="31" spans="1:10" x14ac:dyDescent="0.3">
      <c r="A31" s="192"/>
      <c r="B31" s="192"/>
      <c r="C31" s="16"/>
      <c r="D31" s="194"/>
      <c r="E31" s="194"/>
      <c r="F31" s="194"/>
      <c r="G31" s="194"/>
      <c r="H31" s="194"/>
      <c r="I31" s="194"/>
      <c r="J31" s="194"/>
    </row>
    <row r="32" spans="1:10" x14ac:dyDescent="0.3">
      <c r="A32" s="194"/>
      <c r="C32" s="196"/>
    </row>
    <row r="33" spans="1:1" hidden="1" x14ac:dyDescent="0.3">
      <c r="A33" s="190" t="s">
        <v>350</v>
      </c>
    </row>
  </sheetData>
  <mergeCells count="1">
    <mergeCell ref="A6:C6"/>
  </mergeCells>
  <printOptions gridLines="1"/>
  <pageMargins left="0.7" right="0.7" top="0.75" bottom="0.75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W18"/>
  <sheetViews>
    <sheetView view="pageBreakPreview" zoomScaleNormal="100" workbookViewId="0">
      <selection activeCell="C9" sqref="C9"/>
    </sheetView>
  </sheetViews>
  <sheetFormatPr defaultRowHeight="13.2" x14ac:dyDescent="0.25"/>
  <cols>
    <col min="1" max="1" width="7.5546875" style="7" customWidth="1"/>
    <col min="2" max="2" width="30.44140625" style="7" customWidth="1"/>
    <col min="3" max="3" width="42.109375" style="7" customWidth="1"/>
    <col min="4" max="4" width="11.5546875" style="7"/>
    <col min="5" max="257" width="9.109375" style="7" customWidth="1"/>
    <col min="258" max="1025" width="9.109375" customWidth="1"/>
  </cols>
  <sheetData>
    <row r="1" spans="1:5" ht="15" customHeight="1" x14ac:dyDescent="0.25">
      <c r="A1" s="94"/>
      <c r="B1" s="220" t="s">
        <v>7</v>
      </c>
      <c r="C1" s="220"/>
      <c r="D1" s="220"/>
      <c r="E1" s="112"/>
    </row>
    <row r="2" spans="1:5" ht="15" customHeight="1" x14ac:dyDescent="0.25">
      <c r="A2" s="94"/>
      <c r="B2" s="220" t="s">
        <v>8</v>
      </c>
      <c r="C2" s="220"/>
      <c r="D2" s="220"/>
      <c r="E2" s="112"/>
    </row>
    <row r="3" spans="1:5" ht="15" customHeight="1" x14ac:dyDescent="0.25">
      <c r="A3" s="94"/>
      <c r="B3" s="220" t="s">
        <v>356</v>
      </c>
      <c r="C3" s="220"/>
      <c r="D3" s="220"/>
      <c r="E3" s="112"/>
    </row>
    <row r="4" spans="1:5" ht="15" customHeight="1" x14ac:dyDescent="0.25">
      <c r="A4" s="94"/>
      <c r="B4" s="220" t="s">
        <v>383</v>
      </c>
      <c r="C4" s="220"/>
      <c r="D4" s="220"/>
      <c r="E4" s="112"/>
    </row>
    <row r="5" spans="1:5" ht="15" customHeight="1" x14ac:dyDescent="0.25">
      <c r="A5" s="94"/>
      <c r="B5" s="95"/>
      <c r="C5" s="220" t="s">
        <v>357</v>
      </c>
      <c r="D5" s="220"/>
      <c r="E5" s="112"/>
    </row>
    <row r="6" spans="1:5" ht="15" customHeight="1" x14ac:dyDescent="0.25">
      <c r="A6" s="94"/>
      <c r="B6" s="220" t="s">
        <v>9</v>
      </c>
      <c r="C6" s="220"/>
      <c r="D6" s="220"/>
      <c r="E6" s="112"/>
    </row>
    <row r="7" spans="1:5" ht="15" customHeight="1" x14ac:dyDescent="0.25">
      <c r="A7" s="94"/>
      <c r="B7" s="95"/>
      <c r="C7" s="220" t="s">
        <v>10</v>
      </c>
      <c r="D7" s="220"/>
      <c r="E7" s="112"/>
    </row>
    <row r="8" spans="1:5" ht="15" customHeight="1" x14ac:dyDescent="0.25">
      <c r="A8" s="94"/>
      <c r="B8" s="96"/>
      <c r="C8" s="220" t="s">
        <v>11</v>
      </c>
      <c r="D8" s="220"/>
      <c r="E8" s="112"/>
    </row>
    <row r="9" spans="1:5" x14ac:dyDescent="0.25">
      <c r="A9" s="94"/>
      <c r="B9" s="96"/>
      <c r="C9" s="96"/>
      <c r="D9" s="96"/>
      <c r="E9" s="94"/>
    </row>
    <row r="11" spans="1:5" ht="45.75" customHeight="1" x14ac:dyDescent="0.25">
      <c r="A11" s="221" t="s">
        <v>355</v>
      </c>
      <c r="B11" s="221"/>
      <c r="C11" s="221"/>
      <c r="D11" s="221"/>
      <c r="E11" s="94"/>
    </row>
    <row r="12" spans="1:5" ht="15" customHeight="1" x14ac:dyDescent="0.25">
      <c r="A12" s="94"/>
      <c r="B12" s="94"/>
      <c r="C12" s="222" t="s">
        <v>12</v>
      </c>
      <c r="D12" s="222"/>
      <c r="E12" s="94"/>
    </row>
    <row r="13" spans="1:5" ht="25.5" customHeight="1" x14ac:dyDescent="0.25">
      <c r="A13" s="47" t="s">
        <v>13</v>
      </c>
      <c r="B13" s="8" t="s">
        <v>14</v>
      </c>
      <c r="C13" s="8" t="s">
        <v>15</v>
      </c>
      <c r="D13" s="8" t="s">
        <v>16</v>
      </c>
      <c r="E13" s="94"/>
    </row>
    <row r="14" spans="1:5" ht="46.8" x14ac:dyDescent="0.3">
      <c r="A14" s="50">
        <v>831</v>
      </c>
      <c r="B14" s="9" t="s">
        <v>17</v>
      </c>
      <c r="C14" s="160" t="s">
        <v>18</v>
      </c>
      <c r="D14" s="10">
        <f>+D15+D16</f>
        <v>0</v>
      </c>
      <c r="E14" s="94"/>
    </row>
    <row r="15" spans="1:5" ht="61.5" customHeight="1" x14ac:dyDescent="0.3">
      <c r="A15" s="50">
        <v>831</v>
      </c>
      <c r="B15" s="11" t="s">
        <v>19</v>
      </c>
      <c r="C15" s="12" t="s">
        <v>20</v>
      </c>
      <c r="D15" s="13">
        <v>0</v>
      </c>
      <c r="E15" s="94"/>
    </row>
    <row r="16" spans="1:5" ht="81" customHeight="1" x14ac:dyDescent="0.3">
      <c r="A16" s="50">
        <v>831</v>
      </c>
      <c r="B16" s="14" t="s">
        <v>21</v>
      </c>
      <c r="C16" s="12" t="s">
        <v>22</v>
      </c>
      <c r="D16" s="13">
        <v>0</v>
      </c>
      <c r="E16" s="94"/>
    </row>
    <row r="17" spans="1:4" ht="15.6" hidden="1" x14ac:dyDescent="0.3">
      <c r="A17" s="94"/>
      <c r="B17" s="15"/>
      <c r="C17" s="16"/>
      <c r="D17" s="21"/>
    </row>
    <row r="18" spans="1:4" ht="15.6" x14ac:dyDescent="0.25">
      <c r="A18" s="17"/>
      <c r="B18" s="18"/>
      <c r="C18" s="19" t="s">
        <v>23</v>
      </c>
      <c r="D18" s="20">
        <f>+D14</f>
        <v>0</v>
      </c>
    </row>
  </sheetData>
  <mergeCells count="10">
    <mergeCell ref="B1:D1"/>
    <mergeCell ref="B2:D2"/>
    <mergeCell ref="B3:D3"/>
    <mergeCell ref="B4:D4"/>
    <mergeCell ref="C5:D5"/>
    <mergeCell ref="B6:D6"/>
    <mergeCell ref="C7:D7"/>
    <mergeCell ref="C8:D8"/>
    <mergeCell ref="A11:D11"/>
    <mergeCell ref="C12:D12"/>
  </mergeCells>
  <printOptions gridLines="1"/>
  <pageMargins left="0.79027777777777797" right="0.15972222222222199" top="1" bottom="1" header="0.51180555555555496" footer="0.51180555555555496"/>
  <pageSetup paperSize="9" firstPageNumber="0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W19"/>
  <sheetViews>
    <sheetView view="pageBreakPreview" topLeftCell="A11" zoomScaleNormal="100" workbookViewId="0">
      <selection activeCell="C12" sqref="C12"/>
    </sheetView>
  </sheetViews>
  <sheetFormatPr defaultRowHeight="13.2" x14ac:dyDescent="0.25"/>
  <cols>
    <col min="1" max="1" width="7.5546875" style="7" customWidth="1"/>
    <col min="2" max="2" width="30.44140625" style="7" customWidth="1"/>
    <col min="3" max="3" width="29.109375" style="7" customWidth="1"/>
    <col min="4" max="4" width="9.5546875" style="7" customWidth="1"/>
    <col min="5" max="257" width="9.109375" style="7" customWidth="1"/>
    <col min="258" max="1025" width="9.109375" customWidth="1"/>
  </cols>
  <sheetData>
    <row r="1" spans="1:5" ht="15" customHeight="1" x14ac:dyDescent="0.25">
      <c r="A1" s="94"/>
      <c r="B1" s="220" t="s">
        <v>24</v>
      </c>
      <c r="C1" s="220"/>
      <c r="D1" s="220"/>
      <c r="E1" s="220"/>
    </row>
    <row r="2" spans="1:5" ht="15" customHeight="1" x14ac:dyDescent="0.25">
      <c r="A2" s="94"/>
      <c r="B2" s="220" t="s">
        <v>8</v>
      </c>
      <c r="C2" s="220"/>
      <c r="D2" s="220"/>
      <c r="E2" s="220"/>
    </row>
    <row r="3" spans="1:5" ht="15" customHeight="1" x14ac:dyDescent="0.25">
      <c r="A3" s="94"/>
      <c r="B3" s="220" t="s">
        <v>356</v>
      </c>
      <c r="C3" s="220"/>
      <c r="D3" s="220"/>
      <c r="E3" s="220"/>
    </row>
    <row r="4" spans="1:5" ht="15" customHeight="1" x14ac:dyDescent="0.25">
      <c r="A4" s="94"/>
      <c r="B4" s="220" t="s">
        <v>384</v>
      </c>
      <c r="C4" s="220"/>
      <c r="D4" s="220"/>
      <c r="E4" s="220"/>
    </row>
    <row r="5" spans="1:5" ht="15" customHeight="1" x14ac:dyDescent="0.25">
      <c r="A5" s="94"/>
      <c r="B5" s="220" t="s">
        <v>25</v>
      </c>
      <c r="C5" s="220"/>
      <c r="D5" s="220"/>
      <c r="E5" s="220"/>
    </row>
    <row r="6" spans="1:5" ht="15" customHeight="1" x14ac:dyDescent="0.25">
      <c r="A6" s="94"/>
      <c r="B6" s="96"/>
      <c r="C6" s="220" t="s">
        <v>26</v>
      </c>
      <c r="D6" s="220"/>
      <c r="E6" s="220"/>
    </row>
    <row r="7" spans="1:5" x14ac:dyDescent="0.25">
      <c r="A7" s="94"/>
      <c r="B7" s="96"/>
      <c r="C7" s="96"/>
      <c r="D7" s="96"/>
      <c r="E7" s="94"/>
    </row>
    <row r="9" spans="1:5" ht="45.75" customHeight="1" x14ac:dyDescent="0.25">
      <c r="A9" s="221" t="s">
        <v>385</v>
      </c>
      <c r="B9" s="221"/>
      <c r="C9" s="221"/>
      <c r="D9" s="221"/>
      <c r="E9" s="221"/>
    </row>
    <row r="10" spans="1:5" ht="15" customHeight="1" x14ac:dyDescent="0.25">
      <c r="A10" s="94"/>
      <c r="B10" s="94"/>
      <c r="C10" s="222" t="s">
        <v>12</v>
      </c>
      <c r="D10" s="222"/>
      <c r="E10" s="94"/>
    </row>
    <row r="11" spans="1:5" ht="35.4" customHeight="1" x14ac:dyDescent="0.25">
      <c r="A11" s="47" t="s">
        <v>13</v>
      </c>
      <c r="B11" s="8" t="s">
        <v>14</v>
      </c>
      <c r="C11" s="8" t="s">
        <v>15</v>
      </c>
      <c r="D11" s="37" t="s">
        <v>27</v>
      </c>
      <c r="E11" s="37" t="s">
        <v>28</v>
      </c>
    </row>
    <row r="12" spans="1:5" ht="55.2" x14ac:dyDescent="0.25">
      <c r="A12" s="50">
        <v>831</v>
      </c>
      <c r="B12" s="9" t="s">
        <v>17</v>
      </c>
      <c r="C12" s="201" t="s">
        <v>18</v>
      </c>
      <c r="D12" s="202">
        <f>+D13+D14</f>
        <v>0</v>
      </c>
      <c r="E12" s="202">
        <f>+E13+E14</f>
        <v>0</v>
      </c>
    </row>
    <row r="13" spans="1:5" ht="93" customHeight="1" x14ac:dyDescent="0.25">
      <c r="A13" s="50">
        <v>831</v>
      </c>
      <c r="B13" s="11" t="s">
        <v>19</v>
      </c>
      <c r="C13" s="203" t="s">
        <v>20</v>
      </c>
      <c r="D13" s="56">
        <v>0</v>
      </c>
      <c r="E13" s="56">
        <v>0</v>
      </c>
    </row>
    <row r="14" spans="1:5" ht="82.8" x14ac:dyDescent="0.25">
      <c r="A14" s="50">
        <v>831</v>
      </c>
      <c r="B14" s="14" t="s">
        <v>21</v>
      </c>
      <c r="C14" s="203" t="s">
        <v>22</v>
      </c>
      <c r="D14" s="56">
        <v>0</v>
      </c>
      <c r="E14" s="56">
        <v>0</v>
      </c>
    </row>
    <row r="15" spans="1:5" ht="33" hidden="1" customHeight="1" x14ac:dyDescent="0.25">
      <c r="A15" s="50">
        <v>839</v>
      </c>
      <c r="B15" s="37" t="s">
        <v>29</v>
      </c>
      <c r="C15" s="204" t="s">
        <v>30</v>
      </c>
      <c r="D15" s="9">
        <f>SUM(D16:D17)</f>
        <v>0</v>
      </c>
      <c r="E15" s="9">
        <f>SUM(E16:E17)</f>
        <v>0</v>
      </c>
    </row>
    <row r="16" spans="1:5" ht="129" hidden="1" customHeight="1" x14ac:dyDescent="0.25">
      <c r="A16" s="50">
        <v>839</v>
      </c>
      <c r="B16" s="11" t="s">
        <v>31</v>
      </c>
      <c r="C16" s="205" t="s">
        <v>32</v>
      </c>
      <c r="D16" s="206">
        <v>0</v>
      </c>
      <c r="E16" s="206">
        <v>0</v>
      </c>
    </row>
    <row r="17" spans="1:5" ht="110.4" hidden="1" customHeight="1" x14ac:dyDescent="0.25">
      <c r="A17" s="50">
        <v>839</v>
      </c>
      <c r="B17" s="22" t="s">
        <v>33</v>
      </c>
      <c r="C17" s="205" t="s">
        <v>34</v>
      </c>
      <c r="D17" s="206">
        <v>0</v>
      </c>
      <c r="E17" s="206">
        <v>0</v>
      </c>
    </row>
    <row r="18" spans="1:5" ht="13.8" hidden="1" x14ac:dyDescent="0.25">
      <c r="A18" s="94"/>
      <c r="B18" s="9"/>
      <c r="C18" s="59"/>
      <c r="D18" s="206"/>
      <c r="E18" s="206"/>
    </row>
    <row r="19" spans="1:5" ht="13.8" x14ac:dyDescent="0.25">
      <c r="A19" s="17"/>
      <c r="B19" s="207"/>
      <c r="C19" s="208" t="s">
        <v>23</v>
      </c>
      <c r="D19" s="209">
        <f>+D12+D15</f>
        <v>0</v>
      </c>
      <c r="E19" s="209">
        <f>+E12+E15</f>
        <v>0</v>
      </c>
    </row>
  </sheetData>
  <mergeCells count="8">
    <mergeCell ref="C6:E6"/>
    <mergeCell ref="A9:E9"/>
    <mergeCell ref="C10:D10"/>
    <mergeCell ref="B1:E1"/>
    <mergeCell ref="B2:E2"/>
    <mergeCell ref="B3:E3"/>
    <mergeCell ref="B4:E4"/>
    <mergeCell ref="B5:E5"/>
  </mergeCells>
  <printOptions gridLines="1"/>
  <pageMargins left="0.7" right="0.7" top="0.75" bottom="0.75" header="0.51180555555555496" footer="0.51180555555555496"/>
  <pageSetup paperSize="9" firstPageNumber="0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W17"/>
  <sheetViews>
    <sheetView topLeftCell="A7" zoomScaleNormal="100" workbookViewId="0">
      <selection activeCell="A9" sqref="A9"/>
    </sheetView>
  </sheetViews>
  <sheetFormatPr defaultRowHeight="13.2" x14ac:dyDescent="0.25"/>
  <cols>
    <col min="1" max="1" width="81" style="23" customWidth="1"/>
    <col min="2" max="2" width="9.77734375" style="24" customWidth="1"/>
    <col min="3" max="257" width="9.109375" style="23" customWidth="1"/>
    <col min="258" max="1025" width="9.109375" customWidth="1"/>
  </cols>
  <sheetData>
    <row r="1" spans="1:2" ht="12.75" customHeight="1" x14ac:dyDescent="0.25">
      <c r="A1" s="225" t="s">
        <v>35</v>
      </c>
      <c r="B1" s="225"/>
    </row>
    <row r="2" spans="1:2" ht="12.75" customHeight="1" x14ac:dyDescent="0.25">
      <c r="A2" s="225" t="s">
        <v>358</v>
      </c>
      <c r="B2" s="225"/>
    </row>
    <row r="3" spans="1:2" ht="12.75" customHeight="1" x14ac:dyDescent="0.25">
      <c r="A3" s="225" t="s">
        <v>386</v>
      </c>
      <c r="B3" s="225"/>
    </row>
    <row r="4" spans="1:2" ht="12.75" customHeight="1" x14ac:dyDescent="0.25">
      <c r="A4" s="225" t="s">
        <v>36</v>
      </c>
      <c r="B4" s="225"/>
    </row>
    <row r="5" spans="1:2" ht="12.75" customHeight="1" x14ac:dyDescent="0.25">
      <c r="A5" s="225" t="s">
        <v>10</v>
      </c>
      <c r="B5" s="225"/>
    </row>
    <row r="6" spans="1:2" ht="15" customHeight="1" x14ac:dyDescent="0.25">
      <c r="A6" s="223" t="s">
        <v>37</v>
      </c>
      <c r="B6" s="223"/>
    </row>
    <row r="7" spans="1:2" ht="44.25" customHeight="1" x14ac:dyDescent="0.25">
      <c r="A7" s="224" t="s">
        <v>359</v>
      </c>
      <c r="B7" s="224"/>
    </row>
    <row r="8" spans="1:2" ht="18" customHeight="1" x14ac:dyDescent="0.25">
      <c r="A8" s="225" t="s">
        <v>38</v>
      </c>
      <c r="B8" s="225"/>
    </row>
    <row r="9" spans="1:2" ht="39.6" x14ac:dyDescent="0.25">
      <c r="A9" s="128"/>
      <c r="B9" s="128" t="s">
        <v>39</v>
      </c>
    </row>
    <row r="10" spans="1:2" x14ac:dyDescent="0.25">
      <c r="A10" s="25">
        <v>1</v>
      </c>
      <c r="B10" s="25">
        <v>2</v>
      </c>
    </row>
    <row r="11" spans="1:2" ht="17.25" customHeight="1" x14ac:dyDescent="0.25">
      <c r="A11" s="26" t="s">
        <v>40</v>
      </c>
      <c r="B11" s="27"/>
    </row>
    <row r="12" spans="1:2" ht="27.6" x14ac:dyDescent="0.25">
      <c r="A12" s="28" t="s">
        <v>41</v>
      </c>
      <c r="B12" s="27">
        <v>100</v>
      </c>
    </row>
    <row r="13" spans="1:2" ht="13.8" x14ac:dyDescent="0.25">
      <c r="A13" s="28" t="s">
        <v>42</v>
      </c>
      <c r="B13" s="27">
        <v>100</v>
      </c>
    </row>
    <row r="14" spans="1:2" ht="13.8" x14ac:dyDescent="0.25">
      <c r="A14" s="29" t="s">
        <v>43</v>
      </c>
      <c r="B14" s="27"/>
    </row>
    <row r="15" spans="1:2" ht="13.8" x14ac:dyDescent="0.25">
      <c r="A15" s="30" t="s">
        <v>44</v>
      </c>
      <c r="B15" s="27">
        <v>100</v>
      </c>
    </row>
    <row r="16" spans="1:2" ht="13.8" x14ac:dyDescent="0.25">
      <c r="A16" s="30" t="s">
        <v>45</v>
      </c>
      <c r="B16" s="27">
        <v>100</v>
      </c>
    </row>
    <row r="17" spans="1:2" ht="18" customHeight="1" x14ac:dyDescent="0.25">
      <c r="A17" s="31" t="s">
        <v>46</v>
      </c>
      <c r="B17" s="27">
        <v>100</v>
      </c>
    </row>
  </sheetData>
  <mergeCells count="8">
    <mergeCell ref="A6:B6"/>
    <mergeCell ref="A7:B7"/>
    <mergeCell ref="A8:B8"/>
    <mergeCell ref="A1:B1"/>
    <mergeCell ref="A2:B2"/>
    <mergeCell ref="A3:B3"/>
    <mergeCell ref="A4:B4"/>
    <mergeCell ref="A5:B5"/>
  </mergeCells>
  <printOptions gridLines="1"/>
  <pageMargins left="0.7" right="0.7" top="0.75" bottom="0.75" header="0.51180555555555496" footer="0.51180555555555496"/>
  <pageSetup firstPageNumber="0" fitToHeight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W34"/>
  <sheetViews>
    <sheetView topLeftCell="A19" zoomScaleNormal="100" workbookViewId="0">
      <selection activeCell="B7" sqref="B7:D7"/>
    </sheetView>
  </sheetViews>
  <sheetFormatPr defaultRowHeight="13.2" x14ac:dyDescent="0.25"/>
  <cols>
    <col min="1" max="1" width="0.109375" style="32" customWidth="1"/>
    <col min="2" max="2" width="20.88671875" style="33" customWidth="1"/>
    <col min="3" max="3" width="64.5546875" style="32" customWidth="1"/>
    <col min="4" max="4" width="11.5546875" style="34"/>
    <col min="5" max="257" width="9.109375" style="32" customWidth="1"/>
    <col min="258" max="1025" width="9.109375" customWidth="1"/>
  </cols>
  <sheetData>
    <row r="1" spans="2:4" ht="12.75" customHeight="1" x14ac:dyDescent="0.25">
      <c r="C1" s="225" t="s">
        <v>47</v>
      </c>
      <c r="D1" s="225"/>
    </row>
    <row r="2" spans="2:4" ht="12.75" customHeight="1" x14ac:dyDescent="0.25">
      <c r="C2" s="225" t="s">
        <v>360</v>
      </c>
      <c r="D2" s="225"/>
    </row>
    <row r="3" spans="2:4" ht="12.75" customHeight="1" x14ac:dyDescent="0.25">
      <c r="C3" s="225" t="s">
        <v>387</v>
      </c>
      <c r="D3" s="225"/>
    </row>
    <row r="4" spans="2:4" ht="12.75" customHeight="1" x14ac:dyDescent="0.25">
      <c r="C4" s="225" t="s">
        <v>48</v>
      </c>
      <c r="D4" s="225"/>
    </row>
    <row r="5" spans="2:4" ht="12" customHeight="1" x14ac:dyDescent="0.25">
      <c r="C5" s="225" t="s">
        <v>10</v>
      </c>
      <c r="D5" s="225"/>
    </row>
    <row r="6" spans="2:4" ht="12" customHeight="1" x14ac:dyDescent="0.25">
      <c r="C6" s="223" t="s">
        <v>49</v>
      </c>
      <c r="D6" s="223"/>
    </row>
    <row r="7" spans="2:4" ht="51.6" customHeight="1" x14ac:dyDescent="0.25">
      <c r="B7" s="226" t="s">
        <v>388</v>
      </c>
      <c r="C7" s="226"/>
      <c r="D7" s="226"/>
    </row>
    <row r="8" spans="2:4" ht="1.5" customHeight="1" x14ac:dyDescent="0.25">
      <c r="B8" s="35"/>
      <c r="C8" s="36"/>
      <c r="D8" s="36"/>
    </row>
    <row r="9" spans="2:4" ht="27.6" x14ac:dyDescent="0.25">
      <c r="B9" s="37" t="s">
        <v>50</v>
      </c>
      <c r="C9" s="37" t="s">
        <v>51</v>
      </c>
      <c r="D9" s="37" t="s">
        <v>52</v>
      </c>
    </row>
    <row r="10" spans="2:4" ht="13.8" x14ac:dyDescent="0.25">
      <c r="B10" s="101" t="s">
        <v>53</v>
      </c>
      <c r="C10" s="26" t="s">
        <v>54</v>
      </c>
      <c r="D10" s="38">
        <f>D11+D13+D15+D20</f>
        <v>312</v>
      </c>
    </row>
    <row r="11" spans="2:4" ht="13.8" x14ac:dyDescent="0.25">
      <c r="B11" s="101" t="s">
        <v>55</v>
      </c>
      <c r="C11" s="26" t="s">
        <v>56</v>
      </c>
      <c r="D11" s="38">
        <f>D12</f>
        <v>66</v>
      </c>
    </row>
    <row r="12" spans="2:4" ht="13.8" x14ac:dyDescent="0.25">
      <c r="B12" s="39" t="s">
        <v>57</v>
      </c>
      <c r="C12" s="28" t="s">
        <v>58</v>
      </c>
      <c r="D12" s="40">
        <v>66</v>
      </c>
    </row>
    <row r="13" spans="2:4" ht="13.8" x14ac:dyDescent="0.25">
      <c r="B13" s="101" t="s">
        <v>59</v>
      </c>
      <c r="C13" s="26" t="s">
        <v>60</v>
      </c>
      <c r="D13" s="38">
        <f>SUM(D14:D14)</f>
        <v>11</v>
      </c>
    </row>
    <row r="14" spans="2:4" ht="13.8" x14ac:dyDescent="0.25">
      <c r="B14" s="39" t="s">
        <v>61</v>
      </c>
      <c r="C14" s="28" t="s">
        <v>62</v>
      </c>
      <c r="D14" s="41">
        <v>11</v>
      </c>
    </row>
    <row r="15" spans="2:4" ht="13.8" x14ac:dyDescent="0.25">
      <c r="B15" s="101" t="s">
        <v>63</v>
      </c>
      <c r="C15" s="26" t="s">
        <v>64</v>
      </c>
      <c r="D15" s="38">
        <f>D16+D18</f>
        <v>227</v>
      </c>
    </row>
    <row r="16" spans="2:4" ht="13.8" x14ac:dyDescent="0.25">
      <c r="B16" s="101" t="s">
        <v>65</v>
      </c>
      <c r="C16" s="26" t="s">
        <v>66</v>
      </c>
      <c r="D16" s="38">
        <f>D17</f>
        <v>46</v>
      </c>
    </row>
    <row r="17" spans="2:4" ht="41.4" x14ac:dyDescent="0.25">
      <c r="B17" s="39" t="s">
        <v>67</v>
      </c>
      <c r="C17" s="42" t="s">
        <v>68</v>
      </c>
      <c r="D17" s="40">
        <v>46</v>
      </c>
    </row>
    <row r="18" spans="2:4" ht="13.8" x14ac:dyDescent="0.25">
      <c r="B18" s="101" t="s">
        <v>69</v>
      </c>
      <c r="C18" s="26" t="s">
        <v>70</v>
      </c>
      <c r="D18" s="38">
        <f>D19</f>
        <v>181</v>
      </c>
    </row>
    <row r="19" spans="2:4" ht="27.6" x14ac:dyDescent="0.25">
      <c r="B19" s="101" t="s">
        <v>71</v>
      </c>
      <c r="C19" s="28" t="s">
        <v>72</v>
      </c>
      <c r="D19" s="43">
        <v>181</v>
      </c>
    </row>
    <row r="20" spans="2:4" ht="13.8" x14ac:dyDescent="0.25">
      <c r="B20" s="44" t="s">
        <v>73</v>
      </c>
      <c r="C20" s="45" t="s">
        <v>74</v>
      </c>
      <c r="D20" s="38">
        <f>D21</f>
        <v>8</v>
      </c>
    </row>
    <row r="21" spans="2:4" ht="55.2" x14ac:dyDescent="0.25">
      <c r="B21" s="50" t="s">
        <v>75</v>
      </c>
      <c r="C21" s="46" t="s">
        <v>76</v>
      </c>
      <c r="D21" s="43">
        <v>8</v>
      </c>
    </row>
    <row r="22" spans="2:4" ht="13.8" x14ac:dyDescent="0.25">
      <c r="B22" s="101" t="s">
        <v>53</v>
      </c>
      <c r="C22" s="45" t="s">
        <v>77</v>
      </c>
      <c r="D22" s="38">
        <f>D23+D25</f>
        <v>68.599999999999994</v>
      </c>
    </row>
    <row r="23" spans="2:4" ht="27.6" x14ac:dyDescent="0.25">
      <c r="B23" s="47" t="s">
        <v>78</v>
      </c>
      <c r="C23" s="48" t="s">
        <v>79</v>
      </c>
      <c r="D23" s="38">
        <f>SUM(D24)</f>
        <v>6</v>
      </c>
    </row>
    <row r="24" spans="2:4" ht="27.6" x14ac:dyDescent="0.25">
      <c r="B24" s="50" t="s">
        <v>80</v>
      </c>
      <c r="C24" s="49" t="s">
        <v>81</v>
      </c>
      <c r="D24" s="43">
        <v>6</v>
      </c>
    </row>
    <row r="25" spans="2:4" ht="13.8" x14ac:dyDescent="0.25">
      <c r="B25" s="101" t="s">
        <v>82</v>
      </c>
      <c r="C25" s="45" t="s">
        <v>83</v>
      </c>
      <c r="D25" s="38">
        <f>D26</f>
        <v>62.6</v>
      </c>
    </row>
    <row r="26" spans="2:4" ht="27.6" x14ac:dyDescent="0.25">
      <c r="B26" s="50" t="s">
        <v>84</v>
      </c>
      <c r="C26" s="51" t="s">
        <v>46</v>
      </c>
      <c r="D26" s="43">
        <v>62.6</v>
      </c>
    </row>
    <row r="27" spans="2:4" ht="13.8" x14ac:dyDescent="0.25">
      <c r="B27" s="101"/>
      <c r="C27" s="45" t="s">
        <v>85</v>
      </c>
      <c r="D27" s="52">
        <f>D22+D10</f>
        <v>380.6</v>
      </c>
    </row>
    <row r="28" spans="2:4" ht="13.8" x14ac:dyDescent="0.25">
      <c r="B28" s="53"/>
      <c r="C28" s="45" t="s">
        <v>86</v>
      </c>
      <c r="D28" s="54">
        <f>SUM(D29:D33)</f>
        <v>4310.7</v>
      </c>
    </row>
    <row r="29" spans="2:4" ht="27.6" x14ac:dyDescent="0.25">
      <c r="B29" s="50" t="s">
        <v>87</v>
      </c>
      <c r="C29" s="55" t="s">
        <v>88</v>
      </c>
      <c r="D29" s="56">
        <v>2011.1</v>
      </c>
    </row>
    <row r="30" spans="2:4" ht="27.6" x14ac:dyDescent="0.25">
      <c r="B30" s="50" t="s">
        <v>89</v>
      </c>
      <c r="C30" s="57" t="s">
        <v>90</v>
      </c>
      <c r="D30" s="56">
        <v>2090.6</v>
      </c>
    </row>
    <row r="31" spans="2:4" ht="41.4" x14ac:dyDescent="0.25">
      <c r="B31" s="58" t="s">
        <v>91</v>
      </c>
      <c r="C31" s="55" t="s">
        <v>92</v>
      </c>
      <c r="D31" s="56">
        <v>143.1</v>
      </c>
    </row>
    <row r="32" spans="2:4" ht="41.4" x14ac:dyDescent="0.25">
      <c r="B32" s="58" t="s">
        <v>93</v>
      </c>
      <c r="C32" s="59" t="s">
        <v>94</v>
      </c>
      <c r="D32" s="56">
        <v>1</v>
      </c>
    </row>
    <row r="33" spans="2:4" ht="69" x14ac:dyDescent="0.25">
      <c r="B33" s="58" t="s">
        <v>95</v>
      </c>
      <c r="C33" s="60" t="s">
        <v>96</v>
      </c>
      <c r="D33" s="56">
        <v>64.900000000000006</v>
      </c>
    </row>
    <row r="34" spans="2:4" ht="13.8" x14ac:dyDescent="0.25">
      <c r="B34" s="61"/>
      <c r="C34" s="62" t="s">
        <v>97</v>
      </c>
      <c r="D34" s="63">
        <f>+D27+D28</f>
        <v>4691.3</v>
      </c>
    </row>
  </sheetData>
  <mergeCells count="7">
    <mergeCell ref="C6:D6"/>
    <mergeCell ref="B7:D7"/>
    <mergeCell ref="C1:D1"/>
    <mergeCell ref="C2:D2"/>
    <mergeCell ref="C3:D3"/>
    <mergeCell ref="C4:D4"/>
    <mergeCell ref="C5:D5"/>
  </mergeCells>
  <printOptions gridLines="1"/>
  <pageMargins left="0.7" right="0.7" top="0.75" bottom="0.75" header="0.51180555555555496" footer="0.51180555555555496"/>
  <pageSetup firstPageNumber="0" fitToHeight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W34"/>
  <sheetViews>
    <sheetView topLeftCell="A10" zoomScaleNormal="100" workbookViewId="0">
      <selection activeCell="B7" sqref="B7:D7"/>
    </sheetView>
  </sheetViews>
  <sheetFormatPr defaultRowHeight="13.2" x14ac:dyDescent="0.25"/>
  <cols>
    <col min="1" max="1" width="0.109375" style="32" customWidth="1"/>
    <col min="2" max="2" width="20.88671875" style="33" customWidth="1"/>
    <col min="3" max="3" width="51.109375" style="32" customWidth="1"/>
    <col min="4" max="4" width="9.5546875" style="34" customWidth="1"/>
    <col min="5" max="257" width="9.109375" style="32" customWidth="1"/>
    <col min="258" max="1025" width="9.109375" customWidth="1"/>
  </cols>
  <sheetData>
    <row r="1" spans="2:9" ht="12.75" customHeight="1" x14ac:dyDescent="0.25">
      <c r="B1" s="225" t="s">
        <v>98</v>
      </c>
      <c r="C1" s="225"/>
      <c r="D1" s="225"/>
      <c r="E1" s="225"/>
    </row>
    <row r="2" spans="2:9" ht="12.75" customHeight="1" x14ac:dyDescent="0.25">
      <c r="B2" s="225" t="s">
        <v>361</v>
      </c>
      <c r="C2" s="225"/>
      <c r="D2" s="225"/>
      <c r="E2" s="225"/>
    </row>
    <row r="3" spans="2:9" ht="12.75" customHeight="1" x14ac:dyDescent="0.25">
      <c r="B3" s="225" t="s">
        <v>389</v>
      </c>
      <c r="C3" s="225"/>
      <c r="D3" s="225"/>
      <c r="E3" s="225"/>
    </row>
    <row r="4" spans="2:9" ht="12.75" customHeight="1" x14ac:dyDescent="0.25">
      <c r="B4" s="225" t="s">
        <v>99</v>
      </c>
      <c r="C4" s="225"/>
      <c r="D4" s="225"/>
      <c r="E4" s="225"/>
    </row>
    <row r="5" spans="2:9" ht="12.75" customHeight="1" x14ac:dyDescent="0.25">
      <c r="B5" s="225" t="s">
        <v>10</v>
      </c>
      <c r="C5" s="225"/>
      <c r="D5" s="225"/>
      <c r="E5" s="225"/>
      <c r="I5" s="32" t="s">
        <v>100</v>
      </c>
    </row>
    <row r="6" spans="2:9" ht="12.75" customHeight="1" x14ac:dyDescent="0.25">
      <c r="B6" s="223" t="s">
        <v>101</v>
      </c>
      <c r="C6" s="223"/>
      <c r="D6" s="223"/>
      <c r="E6" s="223"/>
    </row>
    <row r="7" spans="2:9" ht="40.5" customHeight="1" x14ac:dyDescent="0.25">
      <c r="B7" s="226" t="s">
        <v>362</v>
      </c>
      <c r="C7" s="226"/>
      <c r="D7" s="226"/>
    </row>
    <row r="8" spans="2:9" ht="15.75" customHeight="1" x14ac:dyDescent="0.25">
      <c r="B8" s="35"/>
      <c r="C8" s="36"/>
      <c r="D8" s="36"/>
    </row>
    <row r="9" spans="2:9" ht="39.6" x14ac:dyDescent="0.25">
      <c r="B9" s="47" t="s">
        <v>50</v>
      </c>
      <c r="C9" s="47" t="s">
        <v>51</v>
      </c>
      <c r="D9" s="47" t="s">
        <v>52</v>
      </c>
      <c r="E9" s="47" t="s">
        <v>102</v>
      </c>
    </row>
    <row r="10" spans="2:9" x14ac:dyDescent="0.25">
      <c r="B10" s="101" t="s">
        <v>53</v>
      </c>
      <c r="C10" s="64" t="s">
        <v>54</v>
      </c>
      <c r="D10" s="65">
        <f>D11+D13+D15+D20</f>
        <v>317</v>
      </c>
      <c r="E10" s="65">
        <f>E11+E13+E15+E20</f>
        <v>322</v>
      </c>
    </row>
    <row r="11" spans="2:9" x14ac:dyDescent="0.25">
      <c r="B11" s="101" t="s">
        <v>55</v>
      </c>
      <c r="C11" s="64" t="s">
        <v>56</v>
      </c>
      <c r="D11" s="65">
        <f>D12</f>
        <v>68</v>
      </c>
      <c r="E11" s="65">
        <f>E12</f>
        <v>70</v>
      </c>
    </row>
    <row r="12" spans="2:9" x14ac:dyDescent="0.25">
      <c r="B12" s="39" t="s">
        <v>57</v>
      </c>
      <c r="C12" s="66" t="s">
        <v>58</v>
      </c>
      <c r="D12" s="67">
        <v>68</v>
      </c>
      <c r="E12" s="67">
        <v>70</v>
      </c>
    </row>
    <row r="13" spans="2:9" x14ac:dyDescent="0.25">
      <c r="B13" s="101" t="s">
        <v>59</v>
      </c>
      <c r="C13" s="64" t="s">
        <v>60</v>
      </c>
      <c r="D13" s="65">
        <f>SUM(D14:D14)</f>
        <v>11</v>
      </c>
      <c r="E13" s="65">
        <f>SUM(E14:E14)</f>
        <v>11</v>
      </c>
    </row>
    <row r="14" spans="2:9" x14ac:dyDescent="0.25">
      <c r="B14" s="39" t="s">
        <v>61</v>
      </c>
      <c r="C14" s="66" t="s">
        <v>62</v>
      </c>
      <c r="D14" s="68">
        <v>11</v>
      </c>
      <c r="E14" s="68">
        <v>11</v>
      </c>
    </row>
    <row r="15" spans="2:9" x14ac:dyDescent="0.25">
      <c r="B15" s="101" t="s">
        <v>63</v>
      </c>
      <c r="C15" s="64" t="s">
        <v>64</v>
      </c>
      <c r="D15" s="65">
        <f>D16+D18</f>
        <v>230</v>
      </c>
      <c r="E15" s="65">
        <f>E16+E18</f>
        <v>233</v>
      </c>
    </row>
    <row r="16" spans="2:9" x14ac:dyDescent="0.25">
      <c r="B16" s="101" t="s">
        <v>65</v>
      </c>
      <c r="C16" s="64" t="s">
        <v>66</v>
      </c>
      <c r="D16" s="65">
        <f>D17</f>
        <v>48</v>
      </c>
      <c r="E16" s="65">
        <f>E17</f>
        <v>50</v>
      </c>
    </row>
    <row r="17" spans="2:5" ht="38.25" customHeight="1" x14ac:dyDescent="0.25">
      <c r="B17" s="39" t="s">
        <v>67</v>
      </c>
      <c r="C17" s="69" t="s">
        <v>68</v>
      </c>
      <c r="D17" s="67">
        <v>48</v>
      </c>
      <c r="E17" s="67">
        <v>50</v>
      </c>
    </row>
    <row r="18" spans="2:5" x14ac:dyDescent="0.25">
      <c r="B18" s="101" t="s">
        <v>69</v>
      </c>
      <c r="C18" s="64" t="s">
        <v>70</v>
      </c>
      <c r="D18" s="65">
        <f>D19</f>
        <v>182</v>
      </c>
      <c r="E18" s="65">
        <f>E19</f>
        <v>183</v>
      </c>
    </row>
    <row r="19" spans="2:5" ht="30.75" customHeight="1" x14ac:dyDescent="0.25">
      <c r="B19" s="101" t="s">
        <v>71</v>
      </c>
      <c r="C19" s="66" t="s">
        <v>72</v>
      </c>
      <c r="D19" s="70">
        <v>182</v>
      </c>
      <c r="E19" s="70">
        <v>183</v>
      </c>
    </row>
    <row r="20" spans="2:5" x14ac:dyDescent="0.25">
      <c r="B20" s="44" t="s">
        <v>73</v>
      </c>
      <c r="C20" s="71" t="s">
        <v>74</v>
      </c>
      <c r="D20" s="65">
        <f>D21</f>
        <v>8</v>
      </c>
      <c r="E20" s="65">
        <f>E21</f>
        <v>8</v>
      </c>
    </row>
    <row r="21" spans="2:5" ht="64.5" customHeight="1" x14ac:dyDescent="0.25">
      <c r="B21" s="50" t="s">
        <v>75</v>
      </c>
      <c r="C21" s="72" t="s">
        <v>76</v>
      </c>
      <c r="D21" s="70">
        <v>8</v>
      </c>
      <c r="E21" s="70">
        <v>8</v>
      </c>
    </row>
    <row r="22" spans="2:5" x14ac:dyDescent="0.25">
      <c r="B22" s="101" t="s">
        <v>53</v>
      </c>
      <c r="C22" s="71" t="s">
        <v>77</v>
      </c>
      <c r="D22" s="65">
        <f>D23+D25</f>
        <v>30</v>
      </c>
      <c r="E22" s="65">
        <f>E23+E25</f>
        <v>30</v>
      </c>
    </row>
    <row r="23" spans="2:5" ht="26.4" x14ac:dyDescent="0.25">
      <c r="B23" s="47" t="s">
        <v>78</v>
      </c>
      <c r="C23" s="130" t="s">
        <v>79</v>
      </c>
      <c r="D23" s="65">
        <f>SUM(D24)</f>
        <v>6</v>
      </c>
      <c r="E23" s="65">
        <f>SUM(E24)</f>
        <v>6</v>
      </c>
    </row>
    <row r="24" spans="2:5" ht="26.4" x14ac:dyDescent="0.25">
      <c r="B24" s="50" t="s">
        <v>80</v>
      </c>
      <c r="C24" s="73" t="s">
        <v>81</v>
      </c>
      <c r="D24" s="70">
        <v>6</v>
      </c>
      <c r="E24" s="70">
        <v>6</v>
      </c>
    </row>
    <row r="25" spans="2:5" x14ac:dyDescent="0.25">
      <c r="B25" s="101" t="s">
        <v>82</v>
      </c>
      <c r="C25" s="71" t="s">
        <v>83</v>
      </c>
      <c r="D25" s="65">
        <f>D26</f>
        <v>24</v>
      </c>
      <c r="E25" s="65">
        <f>E26</f>
        <v>24</v>
      </c>
    </row>
    <row r="26" spans="2:5" ht="26.4" x14ac:dyDescent="0.25">
      <c r="B26" s="50" t="s">
        <v>84</v>
      </c>
      <c r="C26" s="74" t="s">
        <v>46</v>
      </c>
      <c r="D26" s="70">
        <v>24</v>
      </c>
      <c r="E26" s="70">
        <v>24</v>
      </c>
    </row>
    <row r="27" spans="2:5" x14ac:dyDescent="0.25">
      <c r="B27" s="101"/>
      <c r="C27" s="71" t="s">
        <v>85</v>
      </c>
      <c r="D27" s="75">
        <f>D22+D10</f>
        <v>347</v>
      </c>
      <c r="E27" s="75">
        <f>E22+E10</f>
        <v>352</v>
      </c>
    </row>
    <row r="28" spans="2:5" x14ac:dyDescent="0.25">
      <c r="B28" s="53"/>
      <c r="C28" s="71" t="s">
        <v>86</v>
      </c>
      <c r="D28" s="76">
        <f>SUM(D29:D33)</f>
        <v>3971.1200000000003</v>
      </c>
      <c r="E28" s="76">
        <f>SUM(E29:E33)</f>
        <v>4011.71</v>
      </c>
    </row>
    <row r="29" spans="2:5" ht="26.4" x14ac:dyDescent="0.25">
      <c r="B29" s="50" t="s">
        <v>87</v>
      </c>
      <c r="C29" s="77" t="s">
        <v>88</v>
      </c>
      <c r="D29" s="78">
        <v>1850.2</v>
      </c>
      <c r="E29" s="78">
        <v>1872</v>
      </c>
    </row>
    <row r="30" spans="2:5" ht="28.5" customHeight="1" x14ac:dyDescent="0.25">
      <c r="B30" s="50" t="s">
        <v>89</v>
      </c>
      <c r="C30" s="79" t="s">
        <v>90</v>
      </c>
      <c r="D30" s="78">
        <v>1923.4</v>
      </c>
      <c r="E30" s="78">
        <v>1940.6</v>
      </c>
    </row>
    <row r="31" spans="2:5" ht="39.6" x14ac:dyDescent="0.25">
      <c r="B31" s="58" t="s">
        <v>91</v>
      </c>
      <c r="C31" s="77" t="s">
        <v>92</v>
      </c>
      <c r="D31" s="78">
        <v>131.69999999999999</v>
      </c>
      <c r="E31" s="78">
        <v>133.30000000000001</v>
      </c>
    </row>
    <row r="32" spans="2:5" ht="37.5" customHeight="1" x14ac:dyDescent="0.25">
      <c r="B32" s="58" t="s">
        <v>93</v>
      </c>
      <c r="C32" s="125" t="s">
        <v>94</v>
      </c>
      <c r="D32" s="78">
        <v>0.92</v>
      </c>
      <c r="E32" s="78">
        <v>0.91</v>
      </c>
    </row>
    <row r="33" spans="2:5" ht="79.2" x14ac:dyDescent="0.25">
      <c r="B33" s="58" t="s">
        <v>95</v>
      </c>
      <c r="C33" s="134" t="s">
        <v>96</v>
      </c>
      <c r="D33" s="78">
        <v>64.900000000000006</v>
      </c>
      <c r="E33" s="78">
        <v>64.900000000000006</v>
      </c>
    </row>
    <row r="34" spans="2:5" x14ac:dyDescent="0.25">
      <c r="B34" s="80"/>
      <c r="C34" s="81" t="s">
        <v>97</v>
      </c>
      <c r="D34" s="82">
        <f>+D27+D28</f>
        <v>4318.1200000000008</v>
      </c>
      <c r="E34" s="82">
        <f>+E27+E28</f>
        <v>4363.71</v>
      </c>
    </row>
  </sheetData>
  <mergeCells count="7">
    <mergeCell ref="B6:E6"/>
    <mergeCell ref="B7:D7"/>
    <mergeCell ref="B1:E1"/>
    <mergeCell ref="B2:E2"/>
    <mergeCell ref="B3:E3"/>
    <mergeCell ref="B4:E4"/>
    <mergeCell ref="B5:E5"/>
  </mergeCells>
  <printOptions gridLines="1"/>
  <pageMargins left="0.7" right="0.7" top="0.75" bottom="0.75" header="0.51180555555555496" footer="0.51180555555555496"/>
  <pageSetup firstPageNumber="0" fitToHeight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W31"/>
  <sheetViews>
    <sheetView tabSelected="1" topLeftCell="A20" zoomScaleNormal="100" workbookViewId="0">
      <selection activeCell="A8" sqref="A8:C8"/>
    </sheetView>
  </sheetViews>
  <sheetFormatPr defaultRowHeight="13.2" x14ac:dyDescent="0.25"/>
  <cols>
    <col min="1" max="1" width="10" style="83" customWidth="1"/>
    <col min="2" max="2" width="24" style="83" customWidth="1"/>
    <col min="3" max="3" width="58.33203125" style="84" customWidth="1"/>
    <col min="4" max="257" width="9.109375" style="84" customWidth="1"/>
    <col min="258" max="1025" width="9.109375" customWidth="1"/>
  </cols>
  <sheetData>
    <row r="1" spans="1:4" ht="12.75" customHeight="1" x14ac:dyDescent="0.25">
      <c r="A1" s="225" t="s">
        <v>103</v>
      </c>
      <c r="B1" s="225"/>
      <c r="C1" s="225"/>
    </row>
    <row r="2" spans="1:4" ht="12.75" customHeight="1" x14ac:dyDescent="0.25">
      <c r="A2" s="225" t="s">
        <v>8</v>
      </c>
      <c r="B2" s="225"/>
      <c r="C2" s="225"/>
    </row>
    <row r="3" spans="1:4" ht="12.75" customHeight="1" x14ac:dyDescent="0.25">
      <c r="A3" s="225" t="s">
        <v>363</v>
      </c>
      <c r="B3" s="225"/>
      <c r="C3" s="225"/>
    </row>
    <row r="4" spans="1:4" ht="12.75" customHeight="1" x14ac:dyDescent="0.25">
      <c r="A4" s="225" t="s">
        <v>390</v>
      </c>
      <c r="B4" s="225"/>
      <c r="C4" s="225"/>
    </row>
    <row r="5" spans="1:4" ht="12.75" customHeight="1" x14ac:dyDescent="0.25">
      <c r="A5" s="225" t="s">
        <v>104</v>
      </c>
      <c r="B5" s="225"/>
      <c r="C5" s="225"/>
    </row>
    <row r="6" spans="1:4" x14ac:dyDescent="0.25">
      <c r="A6" s="85"/>
      <c r="B6" s="85"/>
      <c r="C6" s="85" t="s">
        <v>10</v>
      </c>
      <c r="D6" s="86"/>
    </row>
    <row r="7" spans="1:4" ht="12.75" customHeight="1" x14ac:dyDescent="0.25">
      <c r="A7" s="223" t="s">
        <v>105</v>
      </c>
      <c r="B7" s="223"/>
      <c r="C7" s="223"/>
    </row>
    <row r="8" spans="1:4" ht="57.75" customHeight="1" x14ac:dyDescent="0.25">
      <c r="A8" s="224" t="s">
        <v>364</v>
      </c>
      <c r="B8" s="224"/>
      <c r="C8" s="224"/>
    </row>
    <row r="9" spans="1:4" x14ac:dyDescent="0.25">
      <c r="A9" s="87"/>
      <c r="B9" s="84"/>
    </row>
    <row r="10" spans="1:4" ht="18" customHeight="1" x14ac:dyDescent="0.25">
      <c r="A10" s="227" t="s">
        <v>106</v>
      </c>
      <c r="B10" s="227"/>
      <c r="C10" s="228" t="s">
        <v>107</v>
      </c>
    </row>
    <row r="11" spans="1:4" ht="53.25" customHeight="1" x14ac:dyDescent="0.25">
      <c r="A11" s="88" t="s">
        <v>108</v>
      </c>
      <c r="B11" s="102" t="s">
        <v>109</v>
      </c>
      <c r="C11" s="228"/>
    </row>
    <row r="12" spans="1:4" ht="11.25" customHeight="1" x14ac:dyDescent="0.25">
      <c r="A12" s="25">
        <v>1</v>
      </c>
      <c r="B12" s="25">
        <v>2</v>
      </c>
      <c r="C12" s="25">
        <v>3</v>
      </c>
    </row>
    <row r="13" spans="1:4" ht="26.4" x14ac:dyDescent="0.25">
      <c r="A13" s="88"/>
      <c r="B13" s="74"/>
      <c r="C13" s="89" t="s">
        <v>365</v>
      </c>
    </row>
    <row r="14" spans="1:4" ht="52.8" x14ac:dyDescent="0.25">
      <c r="A14" s="50">
        <v>831</v>
      </c>
      <c r="B14" s="50" t="s">
        <v>110</v>
      </c>
      <c r="C14" s="90" t="s">
        <v>111</v>
      </c>
    </row>
    <row r="15" spans="1:4" ht="52.8" x14ac:dyDescent="0.25">
      <c r="A15" s="50">
        <v>831</v>
      </c>
      <c r="B15" s="50" t="s">
        <v>112</v>
      </c>
      <c r="C15" s="90" t="s">
        <v>111</v>
      </c>
    </row>
    <row r="16" spans="1:4" ht="54" customHeight="1" x14ac:dyDescent="0.25">
      <c r="A16" s="50">
        <v>831</v>
      </c>
      <c r="B16" s="50" t="s">
        <v>113</v>
      </c>
      <c r="C16" s="90" t="s">
        <v>114</v>
      </c>
    </row>
    <row r="17" spans="1:3" ht="26.4" x14ac:dyDescent="0.25">
      <c r="A17" s="50">
        <v>831</v>
      </c>
      <c r="B17" s="50" t="s">
        <v>115</v>
      </c>
      <c r="C17" s="90" t="s">
        <v>81</v>
      </c>
    </row>
    <row r="18" spans="1:3" ht="16.5" customHeight="1" x14ac:dyDescent="0.25">
      <c r="A18" s="50">
        <v>831</v>
      </c>
      <c r="B18" s="50" t="s">
        <v>116</v>
      </c>
      <c r="C18" s="90" t="s">
        <v>117</v>
      </c>
    </row>
    <row r="19" spans="1:3" ht="39.6" x14ac:dyDescent="0.25">
      <c r="A19" s="50">
        <v>831</v>
      </c>
      <c r="B19" s="50" t="s">
        <v>118</v>
      </c>
      <c r="C19" s="90" t="s">
        <v>119</v>
      </c>
    </row>
    <row r="20" spans="1:3" ht="26.4" x14ac:dyDescent="0.25">
      <c r="A20" s="50">
        <v>831</v>
      </c>
      <c r="B20" s="50" t="s">
        <v>120</v>
      </c>
      <c r="C20" s="90" t="s">
        <v>121</v>
      </c>
    </row>
    <row r="21" spans="1:3" x14ac:dyDescent="0.25">
      <c r="A21" s="50">
        <v>831</v>
      </c>
      <c r="B21" s="50" t="s">
        <v>122</v>
      </c>
      <c r="C21" s="90" t="s">
        <v>123</v>
      </c>
    </row>
    <row r="22" spans="1:3" ht="26.4" x14ac:dyDescent="0.25">
      <c r="A22" s="50">
        <v>831</v>
      </c>
      <c r="B22" s="50" t="s">
        <v>84</v>
      </c>
      <c r="C22" s="90" t="s">
        <v>46</v>
      </c>
    </row>
    <row r="23" spans="1:3" ht="26.4" x14ac:dyDescent="0.25">
      <c r="A23" s="50">
        <v>831</v>
      </c>
      <c r="B23" s="50" t="s">
        <v>87</v>
      </c>
      <c r="C23" s="90" t="s">
        <v>124</v>
      </c>
    </row>
    <row r="24" spans="1:3" ht="26.4" x14ac:dyDescent="0.25">
      <c r="A24" s="50">
        <v>831</v>
      </c>
      <c r="B24" s="50" t="s">
        <v>125</v>
      </c>
      <c r="C24" s="90" t="s">
        <v>90</v>
      </c>
    </row>
    <row r="25" spans="1:3" x14ac:dyDescent="0.25">
      <c r="A25" s="50">
        <v>831</v>
      </c>
      <c r="B25" s="50" t="s">
        <v>126</v>
      </c>
      <c r="C25" s="90" t="s">
        <v>127</v>
      </c>
    </row>
    <row r="26" spans="1:3" ht="39.6" x14ac:dyDescent="0.25">
      <c r="A26" s="50">
        <v>831</v>
      </c>
      <c r="B26" s="50" t="s">
        <v>91</v>
      </c>
      <c r="C26" s="90" t="s">
        <v>128</v>
      </c>
    </row>
    <row r="27" spans="1:3" ht="27.75" customHeight="1" x14ac:dyDescent="0.25">
      <c r="A27" s="50">
        <v>831</v>
      </c>
      <c r="B27" s="50" t="s">
        <v>129</v>
      </c>
      <c r="C27" s="90" t="s">
        <v>130</v>
      </c>
    </row>
    <row r="28" spans="1:3" ht="66" customHeight="1" x14ac:dyDescent="0.25">
      <c r="A28" s="50">
        <v>831</v>
      </c>
      <c r="B28" s="58" t="s">
        <v>95</v>
      </c>
      <c r="C28" s="134" t="s">
        <v>96</v>
      </c>
    </row>
    <row r="29" spans="1:3" ht="26.25" customHeight="1" x14ac:dyDescent="0.25">
      <c r="A29" s="50">
        <v>831</v>
      </c>
      <c r="B29" s="50" t="s">
        <v>93</v>
      </c>
      <c r="C29" s="90" t="s">
        <v>131</v>
      </c>
    </row>
    <row r="30" spans="1:3" ht="65.25" customHeight="1" x14ac:dyDescent="0.25">
      <c r="A30" s="50">
        <v>831</v>
      </c>
      <c r="B30" s="50" t="s">
        <v>132</v>
      </c>
      <c r="C30" s="90" t="s">
        <v>133</v>
      </c>
    </row>
    <row r="31" spans="1:3" ht="39.6" x14ac:dyDescent="0.25">
      <c r="A31" s="50">
        <v>831</v>
      </c>
      <c r="B31" s="91" t="s">
        <v>134</v>
      </c>
      <c r="C31" s="92" t="s">
        <v>135</v>
      </c>
    </row>
  </sheetData>
  <mergeCells count="9">
    <mergeCell ref="A7:C7"/>
    <mergeCell ref="A8:C8"/>
    <mergeCell ref="A10:B10"/>
    <mergeCell ref="C10:C11"/>
    <mergeCell ref="A1:C1"/>
    <mergeCell ref="A2:C2"/>
    <mergeCell ref="A3:C3"/>
    <mergeCell ref="A4:C4"/>
    <mergeCell ref="A5:C5"/>
  </mergeCells>
  <printOptions gridLines="1"/>
  <pageMargins left="0.7" right="0.7" top="0.75" bottom="0.75" header="0.51180555555555496" footer="0.51180555555555496"/>
  <pageSetup firstPageNumber="0" fitToHeight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W15"/>
  <sheetViews>
    <sheetView zoomScaleNormal="100" workbookViewId="0">
      <selection activeCell="C11" sqref="C11"/>
    </sheetView>
  </sheetViews>
  <sheetFormatPr defaultRowHeight="13.2" x14ac:dyDescent="0.25"/>
  <cols>
    <col min="1" max="1" width="7.6640625" style="93" customWidth="1"/>
    <col min="2" max="2" width="32.44140625" style="93" customWidth="1"/>
    <col min="3" max="3" width="49.33203125" style="94" customWidth="1"/>
    <col min="4" max="257" width="9.109375" style="94" customWidth="1"/>
    <col min="258" max="1025" width="9.109375" customWidth="1"/>
  </cols>
  <sheetData>
    <row r="1" spans="1:3" s="7" customFormat="1" ht="15" customHeight="1" x14ac:dyDescent="0.25">
      <c r="A1" s="220" t="s">
        <v>136</v>
      </c>
      <c r="B1" s="220"/>
      <c r="C1" s="220"/>
    </row>
    <row r="2" spans="1:3" s="7" customFormat="1" ht="13.8" x14ac:dyDescent="0.25">
      <c r="A2" s="95"/>
      <c r="B2" s="95"/>
      <c r="C2" s="95" t="s">
        <v>358</v>
      </c>
    </row>
    <row r="3" spans="1:3" s="7" customFormat="1" ht="13.8" x14ac:dyDescent="0.25">
      <c r="A3" s="95"/>
      <c r="B3" s="95"/>
      <c r="C3" s="95" t="s">
        <v>137</v>
      </c>
    </row>
    <row r="4" spans="1:3" s="7" customFormat="1" ht="15" customHeight="1" x14ac:dyDescent="0.25">
      <c r="A4" s="220" t="s">
        <v>391</v>
      </c>
      <c r="B4" s="220"/>
      <c r="C4" s="220"/>
    </row>
    <row r="5" spans="1:3" s="7" customFormat="1" ht="15" customHeight="1" x14ac:dyDescent="0.25">
      <c r="A5" s="220" t="s">
        <v>138</v>
      </c>
      <c r="B5" s="220"/>
      <c r="C5" s="220"/>
    </row>
    <row r="6" spans="1:3" s="7" customFormat="1" ht="13.8" x14ac:dyDescent="0.25">
      <c r="A6" s="95"/>
      <c r="B6" s="95"/>
      <c r="C6" s="95" t="s">
        <v>101</v>
      </c>
    </row>
    <row r="7" spans="1:3" s="7" customFormat="1" x14ac:dyDescent="0.25">
      <c r="A7" s="96"/>
      <c r="B7" s="96"/>
      <c r="C7" s="96"/>
    </row>
    <row r="8" spans="1:3" s="7" customFormat="1" ht="65.25" customHeight="1" x14ac:dyDescent="0.25">
      <c r="A8" s="221" t="s">
        <v>367</v>
      </c>
      <c r="B8" s="221"/>
      <c r="C8" s="221"/>
    </row>
    <row r="9" spans="1:3" x14ac:dyDescent="0.25">
      <c r="A9" s="97"/>
      <c r="B9" s="97"/>
      <c r="C9" s="97"/>
    </row>
    <row r="10" spans="1:3" ht="47.25" customHeight="1" x14ac:dyDescent="0.25">
      <c r="A10" s="98" t="s">
        <v>13</v>
      </c>
      <c r="B10" s="98" t="s">
        <v>139</v>
      </c>
      <c r="C10" s="98" t="s">
        <v>15</v>
      </c>
    </row>
    <row r="11" spans="1:3" ht="34.950000000000003" customHeight="1" x14ac:dyDescent="0.25">
      <c r="A11" s="99" t="s">
        <v>378</v>
      </c>
      <c r="B11" s="99"/>
      <c r="C11" s="161" t="s">
        <v>366</v>
      </c>
    </row>
    <row r="12" spans="1:3" s="103" customFormat="1" ht="45" customHeight="1" x14ac:dyDescent="0.25">
      <c r="A12" s="100">
        <v>831</v>
      </c>
      <c r="B12" s="101" t="s">
        <v>17</v>
      </c>
      <c r="C12" s="102" t="s">
        <v>18</v>
      </c>
    </row>
    <row r="13" spans="1:3" s="104" customFormat="1" ht="39.6" x14ac:dyDescent="0.25">
      <c r="A13" s="100">
        <v>831</v>
      </c>
      <c r="B13" s="50" t="s">
        <v>19</v>
      </c>
      <c r="C13" s="117" t="s">
        <v>20</v>
      </c>
    </row>
    <row r="14" spans="1:3" s="104" customFormat="1" ht="39.6" x14ac:dyDescent="0.25">
      <c r="A14" s="100">
        <v>831</v>
      </c>
      <c r="B14" s="105" t="s">
        <v>21</v>
      </c>
      <c r="C14" s="117" t="s">
        <v>22</v>
      </c>
    </row>
    <row r="15" spans="1:3" s="108" customFormat="1" x14ac:dyDescent="0.25">
      <c r="A15" s="106"/>
      <c r="B15" s="106"/>
      <c r="C15" s="107"/>
    </row>
  </sheetData>
  <mergeCells count="4">
    <mergeCell ref="A1:C1"/>
    <mergeCell ref="A4:C4"/>
    <mergeCell ref="A5:C5"/>
    <mergeCell ref="A8:C8"/>
  </mergeCells>
  <printOptions gridLines="1"/>
  <pageMargins left="0.75" right="0.55972222222222201" top="1" bottom="1" header="0.51180555555555496" footer="0.51180555555555496"/>
  <pageSetup paperSize="9" firstPageNumber="0" fitToHeight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W87"/>
  <sheetViews>
    <sheetView view="pageBreakPreview" topLeftCell="A13" zoomScaleNormal="100" workbookViewId="0">
      <selection activeCell="A8" sqref="A8:F8"/>
    </sheetView>
  </sheetViews>
  <sheetFormatPr defaultRowHeight="13.2" x14ac:dyDescent="0.25"/>
  <cols>
    <col min="1" max="1" width="53.109375" style="109" customWidth="1"/>
    <col min="2" max="2" width="6.44140625" style="110" customWidth="1"/>
    <col min="3" max="3" width="6.5546875" style="110" customWidth="1"/>
    <col min="4" max="4" width="13.5546875" style="109" customWidth="1"/>
    <col min="5" max="5" width="7.109375" style="109" customWidth="1"/>
    <col min="6" max="6" width="14.33203125" style="109" customWidth="1"/>
    <col min="7" max="257" width="9.109375" style="109" customWidth="1"/>
    <col min="258" max="1025" width="9.109375" customWidth="1"/>
  </cols>
  <sheetData>
    <row r="1" spans="1:8" ht="15" customHeight="1" x14ac:dyDescent="0.25">
      <c r="A1" s="220" t="s">
        <v>140</v>
      </c>
      <c r="B1" s="220"/>
      <c r="C1" s="220"/>
      <c r="D1" s="220"/>
      <c r="E1" s="220"/>
      <c r="F1" s="220"/>
    </row>
    <row r="2" spans="1:8" ht="15" customHeight="1" x14ac:dyDescent="0.25">
      <c r="A2" s="220" t="s">
        <v>141</v>
      </c>
      <c r="B2" s="220"/>
      <c r="C2" s="220"/>
      <c r="D2" s="220"/>
      <c r="E2" s="220"/>
      <c r="F2" s="220"/>
    </row>
    <row r="3" spans="1:8" ht="15" customHeight="1" x14ac:dyDescent="0.25">
      <c r="A3" s="220" t="s">
        <v>368</v>
      </c>
      <c r="B3" s="220"/>
      <c r="C3" s="220"/>
      <c r="D3" s="220"/>
      <c r="E3" s="220"/>
      <c r="F3" s="220"/>
    </row>
    <row r="4" spans="1:8" ht="15" customHeight="1" x14ac:dyDescent="0.25">
      <c r="A4" s="220" t="s">
        <v>392</v>
      </c>
      <c r="B4" s="220"/>
      <c r="C4" s="220"/>
      <c r="D4" s="220"/>
      <c r="E4" s="220"/>
      <c r="F4" s="220"/>
    </row>
    <row r="5" spans="1:8" ht="15" customHeight="1" x14ac:dyDescent="0.25">
      <c r="A5" s="220" t="s">
        <v>393</v>
      </c>
      <c r="B5" s="220"/>
      <c r="C5" s="220"/>
      <c r="D5" s="220"/>
      <c r="E5" s="220"/>
      <c r="F5" s="220"/>
    </row>
    <row r="6" spans="1:8" ht="15" customHeight="1" x14ac:dyDescent="0.25">
      <c r="A6" s="197"/>
      <c r="B6" s="200"/>
      <c r="C6" s="220" t="s">
        <v>143</v>
      </c>
      <c r="D6" s="220"/>
      <c r="E6" s="220"/>
      <c r="F6" s="220"/>
      <c r="G6" s="112"/>
      <c r="H6" s="112"/>
    </row>
    <row r="7" spans="1:8" x14ac:dyDescent="0.25">
      <c r="A7" s="113"/>
      <c r="B7" s="198"/>
      <c r="C7" s="198"/>
      <c r="D7" s="113"/>
      <c r="E7" s="113"/>
      <c r="F7" s="113"/>
    </row>
    <row r="8" spans="1:8" ht="68.400000000000006" customHeight="1" x14ac:dyDescent="0.25">
      <c r="A8" s="230" t="s">
        <v>369</v>
      </c>
      <c r="B8" s="230"/>
      <c r="C8" s="230"/>
      <c r="D8" s="230"/>
      <c r="E8" s="230"/>
      <c r="F8" s="230"/>
    </row>
    <row r="9" spans="1:8" ht="12.75" customHeight="1" x14ac:dyDescent="0.25">
      <c r="A9" s="231" t="s">
        <v>144</v>
      </c>
      <c r="B9" s="231" t="s">
        <v>145</v>
      </c>
      <c r="C9" s="231" t="s">
        <v>146</v>
      </c>
      <c r="D9" s="231" t="s">
        <v>147</v>
      </c>
      <c r="E9" s="231" t="s">
        <v>148</v>
      </c>
      <c r="F9" s="232" t="s">
        <v>52</v>
      </c>
      <c r="G9" s="229"/>
      <c r="H9" s="229"/>
    </row>
    <row r="10" spans="1:8" ht="18" customHeight="1" x14ac:dyDescent="0.25">
      <c r="A10" s="231"/>
      <c r="B10" s="231"/>
      <c r="C10" s="231"/>
      <c r="D10" s="231"/>
      <c r="E10" s="231"/>
      <c r="F10" s="232"/>
      <c r="G10" s="229"/>
      <c r="H10" s="229"/>
    </row>
    <row r="11" spans="1:8" x14ac:dyDescent="0.25">
      <c r="A11" s="128">
        <v>1</v>
      </c>
      <c r="B11" s="128">
        <v>2</v>
      </c>
      <c r="C11" s="128">
        <v>3</v>
      </c>
      <c r="D11" s="128">
        <v>4</v>
      </c>
      <c r="E11" s="128">
        <v>5</v>
      </c>
      <c r="F11" s="128">
        <v>6</v>
      </c>
      <c r="G11" s="113"/>
      <c r="H11" s="113"/>
    </row>
    <row r="12" spans="1:8" ht="18" customHeight="1" x14ac:dyDescent="0.25">
      <c r="A12" s="114" t="s">
        <v>149</v>
      </c>
      <c r="B12" s="115" t="s">
        <v>150</v>
      </c>
      <c r="C12" s="116"/>
      <c r="D12" s="116"/>
      <c r="E12" s="116"/>
      <c r="F12" s="116">
        <f>+F17+F37+F42+F13+F47</f>
        <v>4368.2</v>
      </c>
      <c r="G12" s="113"/>
      <c r="H12" s="113"/>
    </row>
    <row r="13" spans="1:8" x14ac:dyDescent="0.25">
      <c r="A13" s="117" t="s">
        <v>151</v>
      </c>
      <c r="B13" s="115" t="s">
        <v>150</v>
      </c>
      <c r="C13" s="118" t="s">
        <v>152</v>
      </c>
      <c r="D13" s="119" t="s">
        <v>153</v>
      </c>
      <c r="E13" s="118"/>
      <c r="F13" s="120">
        <f>F14</f>
        <v>187.2</v>
      </c>
      <c r="G13" s="113"/>
      <c r="H13" s="113"/>
    </row>
    <row r="14" spans="1:8" x14ac:dyDescent="0.25">
      <c r="A14" s="117" t="s">
        <v>151</v>
      </c>
      <c r="B14" s="119" t="s">
        <v>150</v>
      </c>
      <c r="C14" s="121" t="s">
        <v>152</v>
      </c>
      <c r="D14" s="119" t="s">
        <v>153</v>
      </c>
      <c r="E14" s="121" t="s">
        <v>154</v>
      </c>
      <c r="F14" s="122">
        <f>F15</f>
        <v>187.2</v>
      </c>
      <c r="G14" s="113"/>
      <c r="H14" s="113"/>
    </row>
    <row r="15" spans="1:8" x14ac:dyDescent="0.25">
      <c r="A15" s="117" t="s">
        <v>151</v>
      </c>
      <c r="B15" s="119" t="s">
        <v>150</v>
      </c>
      <c r="C15" s="121" t="s">
        <v>152</v>
      </c>
      <c r="D15" s="119" t="s">
        <v>153</v>
      </c>
      <c r="E15" s="121" t="s">
        <v>155</v>
      </c>
      <c r="F15" s="122">
        <f>F16</f>
        <v>187.2</v>
      </c>
      <c r="G15" s="113"/>
      <c r="H15" s="113"/>
    </row>
    <row r="16" spans="1:8" x14ac:dyDescent="0.25">
      <c r="A16" s="117" t="s">
        <v>151</v>
      </c>
      <c r="B16" s="119" t="s">
        <v>150</v>
      </c>
      <c r="C16" s="121" t="s">
        <v>152</v>
      </c>
      <c r="D16" s="119" t="s">
        <v>153</v>
      </c>
      <c r="E16" s="121" t="s">
        <v>155</v>
      </c>
      <c r="F16" s="122">
        <v>187.2</v>
      </c>
      <c r="G16" s="113"/>
      <c r="H16" s="113"/>
    </row>
    <row r="17" spans="1:8" s="124" customFormat="1" x14ac:dyDescent="0.25">
      <c r="A17" s="114" t="s">
        <v>149</v>
      </c>
      <c r="B17" s="115" t="s">
        <v>150</v>
      </c>
      <c r="C17" s="118" t="s">
        <v>156</v>
      </c>
      <c r="D17" s="118"/>
      <c r="E17" s="118"/>
      <c r="F17" s="116">
        <f>+F18</f>
        <v>4160</v>
      </c>
      <c r="G17" s="123"/>
      <c r="H17" s="123"/>
    </row>
    <row r="18" spans="1:8" ht="26.4" x14ac:dyDescent="0.25">
      <c r="A18" s="125" t="s">
        <v>157</v>
      </c>
      <c r="B18" s="119" t="s">
        <v>150</v>
      </c>
      <c r="C18" s="121" t="s">
        <v>156</v>
      </c>
      <c r="D18" s="121" t="s">
        <v>158</v>
      </c>
      <c r="E18" s="121"/>
      <c r="F18" s="122">
        <f>+F19+F33</f>
        <v>4160</v>
      </c>
      <c r="G18" s="113"/>
      <c r="H18" s="113"/>
    </row>
    <row r="19" spans="1:8" x14ac:dyDescent="0.25">
      <c r="A19" s="125" t="s">
        <v>159</v>
      </c>
      <c r="B19" s="119" t="s">
        <v>150</v>
      </c>
      <c r="C19" s="121" t="s">
        <v>156</v>
      </c>
      <c r="D19" s="121" t="s">
        <v>160</v>
      </c>
      <c r="E19" s="121"/>
      <c r="F19" s="126">
        <f>F20+F23+F29+F25</f>
        <v>3563.7000000000003</v>
      </c>
      <c r="G19" s="113"/>
      <c r="H19" s="127"/>
    </row>
    <row r="20" spans="1:8" ht="52.8" hidden="1" x14ac:dyDescent="0.25">
      <c r="A20" s="117" t="s">
        <v>161</v>
      </c>
      <c r="B20" s="119" t="s">
        <v>150</v>
      </c>
      <c r="C20" s="121" t="s">
        <v>156</v>
      </c>
      <c r="D20" s="121" t="s">
        <v>160</v>
      </c>
      <c r="E20" s="121" t="s">
        <v>154</v>
      </c>
      <c r="F20" s="126">
        <f>+F21</f>
        <v>0</v>
      </c>
      <c r="G20" s="113"/>
      <c r="H20" s="113"/>
    </row>
    <row r="21" spans="1:8" hidden="1" x14ac:dyDescent="0.25">
      <c r="A21" s="117" t="s">
        <v>162</v>
      </c>
      <c r="B21" s="119" t="s">
        <v>150</v>
      </c>
      <c r="C21" s="121" t="s">
        <v>156</v>
      </c>
      <c r="D21" s="121" t="s">
        <v>160</v>
      </c>
      <c r="E21" s="121" t="s">
        <v>154</v>
      </c>
      <c r="F21" s="122">
        <f>F22</f>
        <v>0</v>
      </c>
      <c r="G21" s="113"/>
      <c r="H21" s="113"/>
    </row>
    <row r="22" spans="1:8" hidden="1" x14ac:dyDescent="0.25">
      <c r="A22" s="117" t="s">
        <v>163</v>
      </c>
      <c r="B22" s="119" t="s">
        <v>150</v>
      </c>
      <c r="C22" s="121" t="s">
        <v>156</v>
      </c>
      <c r="D22" s="121" t="s">
        <v>164</v>
      </c>
      <c r="E22" s="121" t="s">
        <v>165</v>
      </c>
      <c r="F22" s="122">
        <v>0</v>
      </c>
      <c r="G22" s="113"/>
      <c r="H22" s="113"/>
    </row>
    <row r="23" spans="1:8" x14ac:dyDescent="0.25">
      <c r="A23" s="117" t="s">
        <v>162</v>
      </c>
      <c r="B23" s="119" t="s">
        <v>150</v>
      </c>
      <c r="C23" s="121" t="s">
        <v>156</v>
      </c>
      <c r="D23" s="121" t="s">
        <v>164</v>
      </c>
      <c r="E23" s="121" t="s">
        <v>155</v>
      </c>
      <c r="F23" s="126">
        <f>F24</f>
        <v>3252.1</v>
      </c>
      <c r="G23" s="113"/>
      <c r="H23" s="113"/>
    </row>
    <row r="24" spans="1:8" x14ac:dyDescent="0.25">
      <c r="A24" s="117" t="s">
        <v>163</v>
      </c>
      <c r="B24" s="119" t="s">
        <v>150</v>
      </c>
      <c r="C24" s="121" t="s">
        <v>156</v>
      </c>
      <c r="D24" s="121" t="s">
        <v>160</v>
      </c>
      <c r="E24" s="121" t="s">
        <v>155</v>
      </c>
      <c r="F24" s="122">
        <v>3252.1</v>
      </c>
      <c r="G24" s="113"/>
      <c r="H24" s="113"/>
    </row>
    <row r="25" spans="1:8" ht="26.4" x14ac:dyDescent="0.25">
      <c r="A25" s="117" t="s">
        <v>166</v>
      </c>
      <c r="B25" s="119" t="s">
        <v>150</v>
      </c>
      <c r="C25" s="121" t="s">
        <v>156</v>
      </c>
      <c r="D25" s="121" t="s">
        <v>160</v>
      </c>
      <c r="E25" s="128" t="s">
        <v>167</v>
      </c>
      <c r="F25" s="122">
        <f>+F26</f>
        <v>307.3</v>
      </c>
      <c r="G25" s="113"/>
      <c r="H25" s="113"/>
    </row>
    <row r="26" spans="1:8" ht="26.4" x14ac:dyDescent="0.25">
      <c r="A26" s="117" t="s">
        <v>168</v>
      </c>
      <c r="B26" s="119" t="s">
        <v>150</v>
      </c>
      <c r="C26" s="121" t="s">
        <v>156</v>
      </c>
      <c r="D26" s="121" t="s">
        <v>160</v>
      </c>
      <c r="E26" s="128" t="s">
        <v>169</v>
      </c>
      <c r="F26" s="122">
        <f>+F27+F28</f>
        <v>307.3</v>
      </c>
      <c r="G26" s="113"/>
      <c r="H26" s="113"/>
    </row>
    <row r="27" spans="1:8" ht="26.4" x14ac:dyDescent="0.25">
      <c r="A27" s="134" t="s">
        <v>170</v>
      </c>
      <c r="B27" s="119" t="s">
        <v>150</v>
      </c>
      <c r="C27" s="121" t="s">
        <v>156</v>
      </c>
      <c r="D27" s="121" t="s">
        <v>160</v>
      </c>
      <c r="E27" s="128">
        <v>242</v>
      </c>
      <c r="F27" s="122">
        <v>10</v>
      </c>
      <c r="G27" s="113"/>
      <c r="H27" s="113"/>
    </row>
    <row r="28" spans="1:8" ht="26.4" x14ac:dyDescent="0.25">
      <c r="A28" s="117" t="s">
        <v>171</v>
      </c>
      <c r="B28" s="119" t="s">
        <v>150</v>
      </c>
      <c r="C28" s="121" t="s">
        <v>156</v>
      </c>
      <c r="D28" s="121" t="s">
        <v>160</v>
      </c>
      <c r="E28" s="128" t="s">
        <v>172</v>
      </c>
      <c r="F28" s="122">
        <f>308.3-11</f>
        <v>297.3</v>
      </c>
      <c r="G28" s="113"/>
      <c r="H28" s="113"/>
    </row>
    <row r="29" spans="1:8" x14ac:dyDescent="0.25">
      <c r="A29" s="117" t="s">
        <v>173</v>
      </c>
      <c r="B29" s="119" t="s">
        <v>150</v>
      </c>
      <c r="C29" s="121" t="s">
        <v>156</v>
      </c>
      <c r="D29" s="121" t="s">
        <v>160</v>
      </c>
      <c r="E29" s="128" t="s">
        <v>174</v>
      </c>
      <c r="F29" s="122">
        <f>+F30</f>
        <v>4.3</v>
      </c>
      <c r="G29" s="113"/>
      <c r="H29" s="113"/>
    </row>
    <row r="30" spans="1:8" ht="26.4" x14ac:dyDescent="0.25">
      <c r="A30" s="117" t="s">
        <v>175</v>
      </c>
      <c r="B30" s="119" t="s">
        <v>150</v>
      </c>
      <c r="C30" s="121" t="s">
        <v>156</v>
      </c>
      <c r="D30" s="121" t="s">
        <v>160</v>
      </c>
      <c r="E30" s="128">
        <v>850</v>
      </c>
      <c r="F30" s="122">
        <f>+F31+F32</f>
        <v>4.3</v>
      </c>
      <c r="G30" s="113"/>
      <c r="H30" s="113"/>
    </row>
    <row r="31" spans="1:8" x14ac:dyDescent="0.25">
      <c r="A31" s="117" t="s">
        <v>176</v>
      </c>
      <c r="B31" s="119" t="s">
        <v>150</v>
      </c>
      <c r="C31" s="121" t="s">
        <v>156</v>
      </c>
      <c r="D31" s="121" t="s">
        <v>160</v>
      </c>
      <c r="E31" s="128" t="s">
        <v>177</v>
      </c>
      <c r="F31" s="129">
        <v>3.3</v>
      </c>
      <c r="G31" s="113"/>
      <c r="H31" s="113"/>
    </row>
    <row r="32" spans="1:8" x14ac:dyDescent="0.25">
      <c r="A32" s="117" t="s">
        <v>178</v>
      </c>
      <c r="B32" s="119" t="s">
        <v>150</v>
      </c>
      <c r="C32" s="121" t="s">
        <v>156</v>
      </c>
      <c r="D32" s="121" t="s">
        <v>160</v>
      </c>
      <c r="E32" s="128" t="s">
        <v>179</v>
      </c>
      <c r="F32" s="122">
        <v>1</v>
      </c>
      <c r="G32" s="113"/>
      <c r="H32" s="113"/>
    </row>
    <row r="33" spans="1:8" ht="26.4" x14ac:dyDescent="0.25">
      <c r="A33" s="125" t="s">
        <v>180</v>
      </c>
      <c r="B33" s="119" t="s">
        <v>150</v>
      </c>
      <c r="C33" s="121" t="s">
        <v>156</v>
      </c>
      <c r="D33" s="121" t="s">
        <v>181</v>
      </c>
      <c r="E33" s="121" t="s">
        <v>154</v>
      </c>
      <c r="F33" s="122">
        <f>+F34</f>
        <v>596.29999999999995</v>
      </c>
      <c r="G33" s="113"/>
      <c r="H33" s="113"/>
    </row>
    <row r="34" spans="1:8" ht="52.8" x14ac:dyDescent="0.25">
      <c r="A34" s="117" t="s">
        <v>161</v>
      </c>
      <c r="B34" s="119" t="s">
        <v>150</v>
      </c>
      <c r="C34" s="121" t="s">
        <v>156</v>
      </c>
      <c r="D34" s="121" t="s">
        <v>181</v>
      </c>
      <c r="E34" s="121" t="s">
        <v>154</v>
      </c>
      <c r="F34" s="126">
        <f>+F35</f>
        <v>596.29999999999995</v>
      </c>
      <c r="G34" s="113"/>
      <c r="H34" s="113"/>
    </row>
    <row r="35" spans="1:8" x14ac:dyDescent="0.25">
      <c r="A35" s="117" t="s">
        <v>162</v>
      </c>
      <c r="B35" s="119" t="s">
        <v>150</v>
      </c>
      <c r="C35" s="121" t="s">
        <v>156</v>
      </c>
      <c r="D35" s="121" t="s">
        <v>181</v>
      </c>
      <c r="E35" s="121" t="s">
        <v>155</v>
      </c>
      <c r="F35" s="122">
        <f>+F36</f>
        <v>596.29999999999995</v>
      </c>
      <c r="G35" s="113"/>
      <c r="H35" s="113"/>
    </row>
    <row r="36" spans="1:8" x14ac:dyDescent="0.25">
      <c r="A36" s="117" t="s">
        <v>163</v>
      </c>
      <c r="B36" s="119" t="s">
        <v>150</v>
      </c>
      <c r="C36" s="121" t="s">
        <v>156</v>
      </c>
      <c r="D36" s="121" t="s">
        <v>181</v>
      </c>
      <c r="E36" s="121" t="s">
        <v>155</v>
      </c>
      <c r="F36" s="122">
        <v>596.29999999999995</v>
      </c>
      <c r="G36" s="113"/>
      <c r="H36" s="113"/>
    </row>
    <row r="37" spans="1:8" s="124" customFormat="1" hidden="1" x14ac:dyDescent="0.25">
      <c r="A37" s="130" t="s">
        <v>182</v>
      </c>
      <c r="B37" s="118" t="s">
        <v>150</v>
      </c>
      <c r="C37" s="118" t="s">
        <v>183</v>
      </c>
      <c r="D37" s="161"/>
      <c r="E37" s="131"/>
      <c r="F37" s="116">
        <f>+F38</f>
        <v>0</v>
      </c>
      <c r="G37" s="123"/>
      <c r="H37" s="123"/>
    </row>
    <row r="38" spans="1:8" ht="26.25" hidden="1" customHeight="1" x14ac:dyDescent="0.25">
      <c r="A38" s="125" t="s">
        <v>184</v>
      </c>
      <c r="B38" s="119" t="s">
        <v>150</v>
      </c>
      <c r="C38" s="119" t="s">
        <v>183</v>
      </c>
      <c r="D38" s="119"/>
      <c r="E38" s="132"/>
      <c r="F38" s="122">
        <f>+F39</f>
        <v>0</v>
      </c>
      <c r="G38" s="113"/>
      <c r="H38" s="113"/>
    </row>
    <row r="39" spans="1:8" ht="26.4" hidden="1" x14ac:dyDescent="0.25">
      <c r="A39" s="117" t="s">
        <v>166</v>
      </c>
      <c r="B39" s="119" t="s">
        <v>150</v>
      </c>
      <c r="C39" s="119" t="s">
        <v>183</v>
      </c>
      <c r="D39" s="119"/>
      <c r="E39" s="128" t="s">
        <v>167</v>
      </c>
      <c r="F39" s="122">
        <f>+F40</f>
        <v>0</v>
      </c>
      <c r="G39" s="113"/>
      <c r="H39" s="113"/>
    </row>
    <row r="40" spans="1:8" ht="26.4" hidden="1" x14ac:dyDescent="0.25">
      <c r="A40" s="117" t="s">
        <v>168</v>
      </c>
      <c r="B40" s="119" t="s">
        <v>150</v>
      </c>
      <c r="C40" s="119" t="s">
        <v>183</v>
      </c>
      <c r="D40" s="119"/>
      <c r="E40" s="128" t="s">
        <v>169</v>
      </c>
      <c r="F40" s="122">
        <f>+F315</f>
        <v>0</v>
      </c>
      <c r="G40" s="113"/>
      <c r="H40" s="113"/>
    </row>
    <row r="41" spans="1:8" ht="26.4" hidden="1" x14ac:dyDescent="0.25">
      <c r="A41" s="117" t="s">
        <v>171</v>
      </c>
      <c r="B41" s="119" t="s">
        <v>150</v>
      </c>
      <c r="C41" s="119" t="s">
        <v>183</v>
      </c>
      <c r="D41" s="119"/>
      <c r="E41" s="128" t="s">
        <v>172</v>
      </c>
      <c r="F41" s="122">
        <v>0</v>
      </c>
      <c r="G41" s="113"/>
      <c r="H41" s="113"/>
    </row>
    <row r="42" spans="1:8" s="124" customFormat="1" x14ac:dyDescent="0.25">
      <c r="A42" s="114" t="s">
        <v>185</v>
      </c>
      <c r="B42" s="115" t="s">
        <v>150</v>
      </c>
      <c r="C42" s="118" t="s">
        <v>186</v>
      </c>
      <c r="D42" s="118"/>
      <c r="E42" s="118"/>
      <c r="F42" s="120">
        <f>+F43</f>
        <v>20</v>
      </c>
      <c r="G42" s="123"/>
      <c r="H42" s="123"/>
    </row>
    <row r="43" spans="1:8" x14ac:dyDescent="0.25">
      <c r="A43" s="125" t="s">
        <v>185</v>
      </c>
      <c r="B43" s="119" t="s">
        <v>150</v>
      </c>
      <c r="C43" s="121" t="s">
        <v>186</v>
      </c>
      <c r="D43" s="121" t="s">
        <v>187</v>
      </c>
      <c r="E43" s="121"/>
      <c r="F43" s="122">
        <f>+F44</f>
        <v>20</v>
      </c>
      <c r="G43" s="113"/>
      <c r="H43" s="113"/>
    </row>
    <row r="44" spans="1:8" ht="12.75" customHeight="1" x14ac:dyDescent="0.25">
      <c r="A44" s="125" t="s">
        <v>188</v>
      </c>
      <c r="B44" s="119" t="s">
        <v>150</v>
      </c>
      <c r="C44" s="121" t="s">
        <v>186</v>
      </c>
      <c r="D44" s="121" t="s">
        <v>187</v>
      </c>
      <c r="E44" s="121"/>
      <c r="F44" s="122">
        <f>+F45</f>
        <v>20</v>
      </c>
      <c r="G44" s="113"/>
      <c r="H44" s="113"/>
    </row>
    <row r="45" spans="1:8" x14ac:dyDescent="0.25">
      <c r="A45" s="117" t="s">
        <v>173</v>
      </c>
      <c r="B45" s="119" t="s">
        <v>150</v>
      </c>
      <c r="C45" s="121" t="s">
        <v>186</v>
      </c>
      <c r="D45" s="121" t="s">
        <v>187</v>
      </c>
      <c r="E45" s="50" t="s">
        <v>174</v>
      </c>
      <c r="F45" s="122">
        <f>+F46</f>
        <v>20</v>
      </c>
      <c r="G45" s="113"/>
      <c r="H45" s="113"/>
    </row>
    <row r="46" spans="1:8" x14ac:dyDescent="0.25">
      <c r="A46" s="117" t="s">
        <v>189</v>
      </c>
      <c r="B46" s="119" t="s">
        <v>150</v>
      </c>
      <c r="C46" s="121" t="s">
        <v>186</v>
      </c>
      <c r="D46" s="121" t="s">
        <v>187</v>
      </c>
      <c r="E46" s="50" t="s">
        <v>190</v>
      </c>
      <c r="F46" s="129">
        <v>20</v>
      </c>
      <c r="G46" s="113"/>
      <c r="H46" s="113"/>
    </row>
    <row r="47" spans="1:8" x14ac:dyDescent="0.25">
      <c r="A47" s="133" t="s">
        <v>191</v>
      </c>
      <c r="B47" s="118" t="s">
        <v>150</v>
      </c>
      <c r="C47" s="118" t="s">
        <v>192</v>
      </c>
      <c r="D47" s="115"/>
      <c r="E47" s="161"/>
      <c r="F47" s="120">
        <f>+F48</f>
        <v>1</v>
      </c>
      <c r="G47" s="113"/>
      <c r="H47" s="113"/>
    </row>
    <row r="48" spans="1:8" ht="26.4" x14ac:dyDescent="0.25">
      <c r="A48" s="134" t="s">
        <v>166</v>
      </c>
      <c r="B48" s="121" t="s">
        <v>150</v>
      </c>
      <c r="C48" s="121" t="s">
        <v>192</v>
      </c>
      <c r="D48" s="119" t="s">
        <v>193</v>
      </c>
      <c r="E48" s="128">
        <v>200</v>
      </c>
      <c r="F48" s="122">
        <f>+F49</f>
        <v>1</v>
      </c>
      <c r="G48" s="113"/>
      <c r="H48" s="113"/>
    </row>
    <row r="49" spans="1:8" ht="26.4" x14ac:dyDescent="0.25">
      <c r="A49" s="134" t="s">
        <v>168</v>
      </c>
      <c r="B49" s="121" t="s">
        <v>150</v>
      </c>
      <c r="C49" s="121" t="s">
        <v>192</v>
      </c>
      <c r="D49" s="119" t="s">
        <v>193</v>
      </c>
      <c r="E49" s="128">
        <v>240</v>
      </c>
      <c r="F49" s="122">
        <f>+F50</f>
        <v>1</v>
      </c>
      <c r="G49" s="113"/>
      <c r="H49" s="113"/>
    </row>
    <row r="50" spans="1:8" ht="26.4" x14ac:dyDescent="0.25">
      <c r="A50" s="134" t="s">
        <v>171</v>
      </c>
      <c r="B50" s="121" t="s">
        <v>150</v>
      </c>
      <c r="C50" s="121" t="s">
        <v>192</v>
      </c>
      <c r="D50" s="119" t="s">
        <v>193</v>
      </c>
      <c r="E50" s="128">
        <v>244</v>
      </c>
      <c r="F50" s="122">
        <v>1</v>
      </c>
      <c r="G50" s="113"/>
      <c r="H50" s="113"/>
    </row>
    <row r="51" spans="1:8" x14ac:dyDescent="0.25">
      <c r="A51" s="114" t="s">
        <v>194</v>
      </c>
      <c r="B51" s="115" t="s">
        <v>195</v>
      </c>
      <c r="C51" s="121"/>
      <c r="D51" s="118"/>
      <c r="E51" s="118"/>
      <c r="F51" s="120">
        <f>+F52</f>
        <v>143.10000000000002</v>
      </c>
      <c r="G51" s="113"/>
      <c r="H51" s="113"/>
    </row>
    <row r="52" spans="1:8" x14ac:dyDescent="0.25">
      <c r="A52" s="125" t="s">
        <v>196</v>
      </c>
      <c r="B52" s="119" t="s">
        <v>195</v>
      </c>
      <c r="C52" s="121" t="s">
        <v>152</v>
      </c>
      <c r="D52" s="121"/>
      <c r="E52" s="121"/>
      <c r="F52" s="122">
        <f>+F53</f>
        <v>143.10000000000002</v>
      </c>
      <c r="G52" s="113"/>
      <c r="H52" s="113"/>
    </row>
    <row r="53" spans="1:8" ht="26.4" x14ac:dyDescent="0.25">
      <c r="A53" s="125" t="s">
        <v>197</v>
      </c>
      <c r="B53" s="119" t="s">
        <v>195</v>
      </c>
      <c r="C53" s="121" t="s">
        <v>152</v>
      </c>
      <c r="D53" s="121" t="s">
        <v>198</v>
      </c>
      <c r="E53" s="121"/>
      <c r="F53" s="122">
        <f>+F54+F57</f>
        <v>143.10000000000002</v>
      </c>
      <c r="G53" s="113"/>
      <c r="H53" s="113"/>
    </row>
    <row r="54" spans="1:8" ht="26.4" x14ac:dyDescent="0.25">
      <c r="A54" s="125" t="s">
        <v>197</v>
      </c>
      <c r="B54" s="119" t="s">
        <v>195</v>
      </c>
      <c r="C54" s="121" t="s">
        <v>152</v>
      </c>
      <c r="D54" s="121" t="s">
        <v>198</v>
      </c>
      <c r="E54" s="121" t="s">
        <v>154</v>
      </c>
      <c r="F54" s="122">
        <f>F55</f>
        <v>135.30000000000001</v>
      </c>
      <c r="G54" s="113"/>
      <c r="H54" s="113"/>
    </row>
    <row r="55" spans="1:8" x14ac:dyDescent="0.25">
      <c r="A55" s="117" t="s">
        <v>162</v>
      </c>
      <c r="B55" s="119" t="s">
        <v>195</v>
      </c>
      <c r="C55" s="121" t="s">
        <v>152</v>
      </c>
      <c r="D55" s="121" t="s">
        <v>198</v>
      </c>
      <c r="E55" s="121" t="s">
        <v>165</v>
      </c>
      <c r="F55" s="122">
        <f>F56</f>
        <v>135.30000000000001</v>
      </c>
      <c r="G55" s="113"/>
      <c r="H55" s="113"/>
    </row>
    <row r="56" spans="1:8" ht="15" customHeight="1" x14ac:dyDescent="0.25">
      <c r="A56" s="117" t="s">
        <v>163</v>
      </c>
      <c r="B56" s="119" t="s">
        <v>195</v>
      </c>
      <c r="C56" s="121" t="s">
        <v>152</v>
      </c>
      <c r="D56" s="121" t="s">
        <v>198</v>
      </c>
      <c r="E56" s="121" t="s">
        <v>165</v>
      </c>
      <c r="F56" s="122">
        <v>135.30000000000001</v>
      </c>
      <c r="G56" s="113"/>
      <c r="H56" s="113"/>
    </row>
    <row r="57" spans="1:8" ht="26.4" x14ac:dyDescent="0.25">
      <c r="A57" s="117" t="s">
        <v>166</v>
      </c>
      <c r="B57" s="119" t="s">
        <v>195</v>
      </c>
      <c r="C57" s="121" t="s">
        <v>152</v>
      </c>
      <c r="D57" s="121" t="s">
        <v>198</v>
      </c>
      <c r="E57" s="128" t="s">
        <v>167</v>
      </c>
      <c r="F57" s="122">
        <f>+F58</f>
        <v>7.8</v>
      </c>
      <c r="G57" s="113"/>
      <c r="H57" s="113"/>
    </row>
    <row r="58" spans="1:8" ht="26.4" x14ac:dyDescent="0.25">
      <c r="A58" s="117" t="s">
        <v>168</v>
      </c>
      <c r="B58" s="119" t="s">
        <v>195</v>
      </c>
      <c r="C58" s="121" t="s">
        <v>152</v>
      </c>
      <c r="D58" s="121" t="s">
        <v>198</v>
      </c>
      <c r="E58" s="128" t="s">
        <v>169</v>
      </c>
      <c r="F58" s="122">
        <f>+F59</f>
        <v>7.8</v>
      </c>
      <c r="G58" s="113"/>
      <c r="H58" s="113"/>
    </row>
    <row r="59" spans="1:8" ht="26.4" x14ac:dyDescent="0.25">
      <c r="A59" s="117" t="s">
        <v>171</v>
      </c>
      <c r="B59" s="119" t="s">
        <v>195</v>
      </c>
      <c r="C59" s="121" t="s">
        <v>152</v>
      </c>
      <c r="D59" s="121" t="s">
        <v>198</v>
      </c>
      <c r="E59" s="128" t="s">
        <v>172</v>
      </c>
      <c r="F59" s="122">
        <v>7.8</v>
      </c>
      <c r="G59" s="113"/>
      <c r="H59" s="113"/>
    </row>
    <row r="60" spans="1:8" s="124" customFormat="1" hidden="1" x14ac:dyDescent="0.25">
      <c r="A60" s="114" t="s">
        <v>199</v>
      </c>
      <c r="B60" s="115" t="s">
        <v>156</v>
      </c>
      <c r="C60" s="118"/>
      <c r="D60" s="118"/>
      <c r="E60" s="118"/>
      <c r="F60" s="116">
        <f>+F61+F66</f>
        <v>0</v>
      </c>
      <c r="G60" s="123"/>
      <c r="H60" s="123"/>
    </row>
    <row r="61" spans="1:8" s="137" customFormat="1" hidden="1" x14ac:dyDescent="0.25">
      <c r="A61" s="135" t="s">
        <v>200</v>
      </c>
      <c r="B61" s="115" t="s">
        <v>156</v>
      </c>
      <c r="C61" s="118" t="s">
        <v>201</v>
      </c>
      <c r="D61" s="118"/>
      <c r="E61" s="118"/>
      <c r="F61" s="116">
        <f>+F62</f>
        <v>0</v>
      </c>
      <c r="G61" s="136"/>
      <c r="H61" s="136"/>
    </row>
    <row r="62" spans="1:8" s="137" customFormat="1" hidden="1" x14ac:dyDescent="0.25">
      <c r="A62" s="138" t="s">
        <v>202</v>
      </c>
      <c r="B62" s="115" t="s">
        <v>156</v>
      </c>
      <c r="C62" s="118" t="s">
        <v>201</v>
      </c>
      <c r="D62" s="118"/>
      <c r="E62" s="118"/>
      <c r="F62" s="116">
        <f>+F63</f>
        <v>0</v>
      </c>
      <c r="G62" s="136"/>
      <c r="H62" s="136"/>
    </row>
    <row r="63" spans="1:8" s="124" customFormat="1" ht="26.4" hidden="1" x14ac:dyDescent="0.25">
      <c r="A63" s="117" t="s">
        <v>166</v>
      </c>
      <c r="B63" s="119" t="s">
        <v>156</v>
      </c>
      <c r="C63" s="121" t="s">
        <v>201</v>
      </c>
      <c r="D63" s="121" t="s">
        <v>203</v>
      </c>
      <c r="E63" s="121" t="s">
        <v>167</v>
      </c>
      <c r="F63" s="122">
        <f>+F64</f>
        <v>0</v>
      </c>
      <c r="G63" s="123"/>
      <c r="H63" s="123"/>
    </row>
    <row r="64" spans="1:8" s="124" customFormat="1" ht="26.4" hidden="1" x14ac:dyDescent="0.25">
      <c r="A64" s="117" t="s">
        <v>168</v>
      </c>
      <c r="B64" s="119" t="s">
        <v>156</v>
      </c>
      <c r="C64" s="121" t="s">
        <v>201</v>
      </c>
      <c r="D64" s="121" t="s">
        <v>203</v>
      </c>
      <c r="E64" s="121" t="s">
        <v>169</v>
      </c>
      <c r="F64" s="122">
        <f>+F65</f>
        <v>0</v>
      </c>
      <c r="G64" s="123"/>
      <c r="H64" s="123"/>
    </row>
    <row r="65" spans="1:8" s="124" customFormat="1" ht="26.4" hidden="1" x14ac:dyDescent="0.25">
      <c r="A65" s="117" t="s">
        <v>171</v>
      </c>
      <c r="B65" s="119" t="s">
        <v>156</v>
      </c>
      <c r="C65" s="121" t="s">
        <v>201</v>
      </c>
      <c r="D65" s="121" t="s">
        <v>203</v>
      </c>
      <c r="E65" s="121" t="s">
        <v>172</v>
      </c>
      <c r="F65" s="122"/>
      <c r="G65" s="123"/>
      <c r="H65" s="123"/>
    </row>
    <row r="66" spans="1:8" s="124" customFormat="1" ht="12.75" hidden="1" customHeight="1" x14ac:dyDescent="0.25">
      <c r="A66" s="114" t="s">
        <v>204</v>
      </c>
      <c r="B66" s="115" t="s">
        <v>156</v>
      </c>
      <c r="C66" s="118">
        <v>12</v>
      </c>
      <c r="D66" s="116"/>
      <c r="E66" s="116"/>
      <c r="F66" s="116">
        <f>+F67</f>
        <v>0</v>
      </c>
      <c r="G66" s="123"/>
      <c r="H66" s="123"/>
    </row>
    <row r="67" spans="1:8" s="124" customFormat="1" hidden="1" x14ac:dyDescent="0.25">
      <c r="A67" s="117" t="s">
        <v>205</v>
      </c>
      <c r="B67" s="121" t="s">
        <v>156</v>
      </c>
      <c r="C67" s="121" t="s">
        <v>206</v>
      </c>
      <c r="D67" s="119" t="s">
        <v>207</v>
      </c>
      <c r="E67" s="128">
        <v>400</v>
      </c>
      <c r="F67" s="122">
        <f>+F68</f>
        <v>0</v>
      </c>
      <c r="G67" s="123"/>
      <c r="H67" s="123"/>
    </row>
    <row r="68" spans="1:8" s="124" customFormat="1" ht="39.6" hidden="1" x14ac:dyDescent="0.25">
      <c r="A68" s="117" t="s">
        <v>208</v>
      </c>
      <c r="B68" s="121" t="s">
        <v>156</v>
      </c>
      <c r="C68" s="121" t="s">
        <v>206</v>
      </c>
      <c r="D68" s="119" t="s">
        <v>207</v>
      </c>
      <c r="E68" s="128">
        <v>410</v>
      </c>
      <c r="F68" s="122">
        <f>+F69</f>
        <v>0</v>
      </c>
      <c r="G68" s="123"/>
      <c r="H68" s="123"/>
    </row>
    <row r="69" spans="1:8" s="124" customFormat="1" ht="39.6" hidden="1" x14ac:dyDescent="0.25">
      <c r="A69" s="117" t="s">
        <v>209</v>
      </c>
      <c r="B69" s="121" t="s">
        <v>156</v>
      </c>
      <c r="C69" s="121" t="s">
        <v>206</v>
      </c>
      <c r="D69" s="119" t="s">
        <v>207</v>
      </c>
      <c r="E69" s="128" t="s">
        <v>210</v>
      </c>
      <c r="F69" s="129"/>
      <c r="G69" s="123"/>
      <c r="H69" s="123"/>
    </row>
    <row r="70" spans="1:8" ht="14.25" customHeight="1" x14ac:dyDescent="0.25">
      <c r="A70" s="114" t="s">
        <v>211</v>
      </c>
      <c r="B70" s="115" t="s">
        <v>212</v>
      </c>
      <c r="C70" s="116"/>
      <c r="D70" s="128"/>
      <c r="E70" s="118"/>
      <c r="F70" s="139">
        <f>+F76+F71</f>
        <v>180</v>
      </c>
      <c r="G70" s="113"/>
      <c r="H70" s="113"/>
    </row>
    <row r="71" spans="1:8" ht="14.25" hidden="1" customHeight="1" x14ac:dyDescent="0.25">
      <c r="A71" s="114" t="s">
        <v>213</v>
      </c>
      <c r="B71" s="115" t="s">
        <v>212</v>
      </c>
      <c r="C71" s="118" t="s">
        <v>195</v>
      </c>
      <c r="D71" s="140"/>
      <c r="E71" s="118"/>
      <c r="F71" s="120">
        <f>+F72</f>
        <v>0</v>
      </c>
      <c r="G71" s="113"/>
      <c r="H71" s="113"/>
    </row>
    <row r="72" spans="1:8" hidden="1" x14ac:dyDescent="0.25">
      <c r="A72" s="125" t="s">
        <v>213</v>
      </c>
      <c r="B72" s="119" t="s">
        <v>212</v>
      </c>
      <c r="C72" s="121" t="s">
        <v>195</v>
      </c>
      <c r="D72" s="121" t="s">
        <v>214</v>
      </c>
      <c r="E72" s="121"/>
      <c r="F72" s="116">
        <f>+F73</f>
        <v>0</v>
      </c>
      <c r="G72" s="113"/>
      <c r="H72" s="113"/>
    </row>
    <row r="73" spans="1:8" ht="26.4" hidden="1" x14ac:dyDescent="0.25">
      <c r="A73" s="117" t="s">
        <v>166</v>
      </c>
      <c r="B73" s="119" t="s">
        <v>212</v>
      </c>
      <c r="C73" s="121" t="s">
        <v>195</v>
      </c>
      <c r="D73" s="121" t="s">
        <v>214</v>
      </c>
      <c r="E73" s="128" t="s">
        <v>167</v>
      </c>
      <c r="F73" s="122">
        <f>+F74</f>
        <v>0</v>
      </c>
      <c r="G73" s="113"/>
      <c r="H73" s="113"/>
    </row>
    <row r="74" spans="1:8" ht="26.4" hidden="1" x14ac:dyDescent="0.25">
      <c r="A74" s="117" t="s">
        <v>168</v>
      </c>
      <c r="B74" s="119" t="s">
        <v>212</v>
      </c>
      <c r="C74" s="121" t="s">
        <v>195</v>
      </c>
      <c r="D74" s="121" t="s">
        <v>214</v>
      </c>
      <c r="E74" s="128" t="s">
        <v>169</v>
      </c>
      <c r="F74" s="122">
        <f>+F75</f>
        <v>0</v>
      </c>
      <c r="G74" s="113"/>
      <c r="H74" s="113"/>
    </row>
    <row r="75" spans="1:8" ht="26.4" hidden="1" x14ac:dyDescent="0.25">
      <c r="A75" s="117" t="s">
        <v>171</v>
      </c>
      <c r="B75" s="119" t="s">
        <v>212</v>
      </c>
      <c r="C75" s="121" t="s">
        <v>195</v>
      </c>
      <c r="D75" s="121" t="s">
        <v>214</v>
      </c>
      <c r="E75" s="128" t="s">
        <v>172</v>
      </c>
      <c r="F75" s="122">
        <v>0</v>
      </c>
      <c r="G75" s="113"/>
      <c r="H75" s="113"/>
    </row>
    <row r="76" spans="1:8" s="124" customFormat="1" x14ac:dyDescent="0.25">
      <c r="A76" s="114" t="s">
        <v>215</v>
      </c>
      <c r="B76" s="115" t="s">
        <v>212</v>
      </c>
      <c r="C76" s="118" t="s">
        <v>152</v>
      </c>
      <c r="D76" s="118"/>
      <c r="E76" s="118"/>
      <c r="F76" s="120">
        <f>+F77+F79+F81+F83</f>
        <v>180</v>
      </c>
      <c r="G76" s="123"/>
      <c r="H76" s="123"/>
    </row>
    <row r="77" spans="1:8" s="124" customFormat="1" ht="26.4" x14ac:dyDescent="0.25">
      <c r="A77" s="117" t="s">
        <v>216</v>
      </c>
      <c r="B77" s="119" t="s">
        <v>212</v>
      </c>
      <c r="C77" s="121" t="s">
        <v>152</v>
      </c>
      <c r="D77" s="121" t="s">
        <v>379</v>
      </c>
      <c r="E77" s="128">
        <v>240</v>
      </c>
      <c r="F77" s="122">
        <f>+F78</f>
        <v>80</v>
      </c>
      <c r="G77" s="123"/>
      <c r="H77" s="123"/>
    </row>
    <row r="78" spans="1:8" s="124" customFormat="1" ht="26.4" x14ac:dyDescent="0.25">
      <c r="A78" s="117" t="s">
        <v>168</v>
      </c>
      <c r="B78" s="119" t="s">
        <v>212</v>
      </c>
      <c r="C78" s="121" t="s">
        <v>152</v>
      </c>
      <c r="D78" s="121" t="s">
        <v>379</v>
      </c>
      <c r="E78" s="128">
        <v>244</v>
      </c>
      <c r="F78" s="122">
        <v>80</v>
      </c>
      <c r="G78" s="123"/>
      <c r="H78" s="123"/>
    </row>
    <row r="79" spans="1:8" s="142" customFormat="1" ht="26.4" hidden="1" x14ac:dyDescent="0.25">
      <c r="A79" s="117" t="s">
        <v>218</v>
      </c>
      <c r="B79" s="119" t="s">
        <v>212</v>
      </c>
      <c r="C79" s="121" t="s">
        <v>152</v>
      </c>
      <c r="D79" s="121" t="s">
        <v>219</v>
      </c>
      <c r="E79" s="128">
        <v>240</v>
      </c>
      <c r="F79" s="122">
        <f>+F80</f>
        <v>0</v>
      </c>
      <c r="G79" s="141"/>
      <c r="H79" s="141"/>
    </row>
    <row r="80" spans="1:8" s="142" customFormat="1" ht="26.4" hidden="1" x14ac:dyDescent="0.25">
      <c r="A80" s="117" t="s">
        <v>168</v>
      </c>
      <c r="B80" s="119" t="s">
        <v>212</v>
      </c>
      <c r="C80" s="121" t="s">
        <v>152</v>
      </c>
      <c r="D80" s="121" t="s">
        <v>219</v>
      </c>
      <c r="E80" s="128">
        <v>244</v>
      </c>
      <c r="F80" s="122"/>
      <c r="G80" s="141"/>
      <c r="H80" s="141"/>
    </row>
    <row r="81" spans="1:8" s="142" customFormat="1" ht="26.4" hidden="1" x14ac:dyDescent="0.25">
      <c r="A81" s="117" t="s">
        <v>220</v>
      </c>
      <c r="B81" s="119" t="s">
        <v>212</v>
      </c>
      <c r="C81" s="121" t="s">
        <v>152</v>
      </c>
      <c r="D81" s="121" t="s">
        <v>221</v>
      </c>
      <c r="E81" s="128">
        <v>240</v>
      </c>
      <c r="F81" s="122">
        <f>+F82</f>
        <v>0</v>
      </c>
      <c r="G81" s="141"/>
      <c r="H81" s="141"/>
    </row>
    <row r="82" spans="1:8" s="142" customFormat="1" ht="26.4" hidden="1" x14ac:dyDescent="0.25">
      <c r="A82" s="117" t="s">
        <v>168</v>
      </c>
      <c r="B82" s="119" t="s">
        <v>212</v>
      </c>
      <c r="C82" s="121" t="s">
        <v>152</v>
      </c>
      <c r="D82" s="121" t="s">
        <v>221</v>
      </c>
      <c r="E82" s="128">
        <v>244</v>
      </c>
      <c r="F82" s="122"/>
      <c r="G82" s="141"/>
      <c r="H82" s="141"/>
    </row>
    <row r="83" spans="1:8" s="142" customFormat="1" ht="26.4" x14ac:dyDescent="0.25">
      <c r="A83" s="117" t="s">
        <v>222</v>
      </c>
      <c r="B83" s="119" t="s">
        <v>212</v>
      </c>
      <c r="C83" s="121" t="s">
        <v>152</v>
      </c>
      <c r="D83" s="121" t="s">
        <v>380</v>
      </c>
      <c r="E83" s="128">
        <v>240</v>
      </c>
      <c r="F83" s="122">
        <f>+F84</f>
        <v>100</v>
      </c>
      <c r="G83" s="141"/>
      <c r="H83" s="141"/>
    </row>
    <row r="84" spans="1:8" s="142" customFormat="1" ht="26.4" x14ac:dyDescent="0.25">
      <c r="A84" s="117" t="s">
        <v>168</v>
      </c>
      <c r="B84" s="119" t="s">
        <v>212</v>
      </c>
      <c r="C84" s="121" t="s">
        <v>152</v>
      </c>
      <c r="D84" s="121" t="s">
        <v>381</v>
      </c>
      <c r="E84" s="128">
        <v>244</v>
      </c>
      <c r="F84" s="122">
        <v>100</v>
      </c>
      <c r="G84" s="141"/>
      <c r="H84" s="141"/>
    </row>
    <row r="85" spans="1:8" ht="17.25" customHeight="1" x14ac:dyDescent="0.25">
      <c r="A85" s="114" t="s">
        <v>240</v>
      </c>
      <c r="B85" s="143"/>
      <c r="C85" s="144"/>
      <c r="D85" s="144"/>
      <c r="E85" s="144"/>
      <c r="F85" s="144">
        <f>+F12+F51+F70+F60</f>
        <v>4691.3</v>
      </c>
      <c r="G85" s="113"/>
      <c r="H85" s="113"/>
    </row>
    <row r="86" spans="1:8" x14ac:dyDescent="0.25">
      <c r="A86" s="145"/>
      <c r="F86" s="146">
        <v>4691.3</v>
      </c>
    </row>
    <row r="87" spans="1:8" x14ac:dyDescent="0.25">
      <c r="A87" s="145"/>
      <c r="B87" s="147"/>
      <c r="C87" s="148"/>
      <c r="D87" s="149"/>
      <c r="E87" s="149"/>
      <c r="F87" s="146">
        <f>+F85-F86</f>
        <v>0</v>
      </c>
    </row>
  </sheetData>
  <mergeCells count="15">
    <mergeCell ref="A1:F1"/>
    <mergeCell ref="A2:F2"/>
    <mergeCell ref="A3:F3"/>
    <mergeCell ref="A4:F4"/>
    <mergeCell ref="A5:F5"/>
    <mergeCell ref="G9:G10"/>
    <mergeCell ref="H9:H10"/>
    <mergeCell ref="C6:F6"/>
    <mergeCell ref="A8:F8"/>
    <mergeCell ref="A9:A10"/>
    <mergeCell ref="B9:B10"/>
    <mergeCell ref="C9:C10"/>
    <mergeCell ref="D9:D10"/>
    <mergeCell ref="E9:E10"/>
    <mergeCell ref="F9:F10"/>
  </mergeCells>
  <printOptions gridLines="1"/>
  <pageMargins left="0.70866141732283472" right="0.39370078740157483" top="0.27559055118110237" bottom="0.19685039370078741" header="0.51181102362204722" footer="0.51181102362204722"/>
  <pageSetup paperSize="9" scale="91" firstPageNumber="0" fitToHeight="0" orientation="portrait" horizontalDpi="300" verticalDpi="300" r:id="rId1"/>
  <rowBreaks count="1" manualBreakCount="1">
    <brk id="5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7</vt:i4>
      </vt:variant>
    </vt:vector>
  </HeadingPairs>
  <TitlesOfParts>
    <vt:vector size="21" baseType="lpstr">
      <vt:lpstr>верх </vt:lpstr>
      <vt:lpstr>1</vt:lpstr>
      <vt:lpstr>2</vt:lpstr>
      <vt:lpstr>3</vt:lpstr>
      <vt:lpstr>4</vt:lpstr>
      <vt:lpstr>5</vt:lpstr>
      <vt:lpstr>6</vt:lpstr>
      <vt:lpstr>7</vt:lpstr>
      <vt:lpstr>8</vt:lpstr>
      <vt:lpstr>9,</vt:lpstr>
      <vt:lpstr>10</vt:lpstr>
      <vt:lpstr>11,</vt:lpstr>
      <vt:lpstr>12.</vt:lpstr>
      <vt:lpstr>ЦСР-мону албас силер</vt:lpstr>
      <vt:lpstr>'8'!Excel_BuiltIn_Print_Titles</vt:lpstr>
      <vt:lpstr>'8'!Заголовки_для_печати</vt:lpstr>
      <vt:lpstr>'10'!Область_печати</vt:lpstr>
      <vt:lpstr>'11,'!Область_печати</vt:lpstr>
      <vt:lpstr>'8'!Область_печати</vt:lpstr>
      <vt:lpstr>'9,'!Область_печати</vt:lpstr>
      <vt:lpstr>'ЦСР-мону албас силер'!Область_печати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BilvaNK</dc:creator>
  <cp:lastModifiedBy>Пользователь Windows</cp:lastModifiedBy>
  <cp:revision>1</cp:revision>
  <cp:lastPrinted>2018-11-30T10:03:11Z</cp:lastPrinted>
  <dcterms:created xsi:type="dcterms:W3CDTF">2009-03-23T06:06:24Z</dcterms:created>
  <dcterms:modified xsi:type="dcterms:W3CDTF">2018-12-28T01:54:09Z</dcterms:modified>
</cp:coreProperties>
</file>