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tabRatio="918" firstSheet="1" activeTab="26"/>
  </bookViews>
  <sheets>
    <sheet name="публ.обяз" sheetId="1" r:id="rId1"/>
    <sheet name="верх.пред" sheetId="2" r:id="rId2"/>
    <sheet name="пр1" sheetId="3" r:id="rId3"/>
    <sheet name="пр2" sheetId="4" r:id="rId4"/>
    <sheet name="3" sheetId="5" r:id="rId5"/>
    <sheet name="4.." sheetId="34" r:id="rId6"/>
    <sheet name="5." sheetId="33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.1" sheetId="17" r:id="rId17"/>
    <sheet name="15.2" sheetId="18" r:id="rId18"/>
    <sheet name="15.3." sheetId="19" r:id="rId19"/>
    <sheet name="15.4" sheetId="20" r:id="rId20"/>
    <sheet name="15.5" sheetId="30" r:id="rId21"/>
    <sheet name="16.1" sheetId="25" r:id="rId22"/>
    <sheet name="16.2" sheetId="26" r:id="rId23"/>
    <sheet name="16.3." sheetId="29" r:id="rId24"/>
    <sheet name="16.4" sheetId="31" r:id="rId25"/>
    <sheet name="16.5" sheetId="27" r:id="rId26"/>
    <sheet name="17" sheetId="23" r:id="rId27"/>
  </sheets>
  <definedNames>
    <definedName name="_xlnm.Print_Area" localSheetId="12">'11'!$A$1:$H$298</definedName>
    <definedName name="_xlnm.Print_Area" localSheetId="14">'13'!$A$1:$D$30</definedName>
    <definedName name="_xlnm.Print_Area" localSheetId="5">'4..'!$A$1:$C$121</definedName>
    <definedName name="_xlnm.Print_Area" localSheetId="6">'5.'!$A$1:$D$110</definedName>
    <definedName name="_xlnm.Print_Area" localSheetId="9">'8'!$A$1:$F$312</definedName>
  </definedNames>
  <calcPr calcId="162913"/>
</workbook>
</file>

<file path=xl/calcChain.xml><?xml version="1.0" encoding="utf-8"?>
<calcChain xmlns="http://schemas.openxmlformats.org/spreadsheetml/2006/main">
  <c r="C118" i="34" l="1"/>
  <c r="C102" i="34"/>
  <c r="C78" i="34"/>
  <c r="C74" i="34"/>
  <c r="C73" i="34" s="1"/>
  <c r="C70" i="34"/>
  <c r="C51" i="34" s="1"/>
  <c r="C48" i="34"/>
  <c r="C44" i="34"/>
  <c r="C41" i="34"/>
  <c r="C38" i="34"/>
  <c r="C35" i="34"/>
  <c r="C30" i="34"/>
  <c r="C26" i="34"/>
  <c r="C24" i="34"/>
  <c r="C20" i="34"/>
  <c r="C15" i="34"/>
  <c r="C71" i="34" l="1"/>
  <c r="C13" i="34"/>
  <c r="C47" i="34"/>
  <c r="C46" i="34" s="1"/>
  <c r="C121" i="34" l="1"/>
  <c r="G203" i="13"/>
  <c r="G202" i="13"/>
  <c r="G131" i="13"/>
  <c r="G130" i="13" s="1"/>
  <c r="G136" i="13"/>
  <c r="D108" i="33"/>
  <c r="C108" i="33"/>
  <c r="D79" i="33"/>
  <c r="D74" i="33" s="1"/>
  <c r="D72" i="33" s="1"/>
  <c r="C79" i="33"/>
  <c r="C74" i="33"/>
  <c r="C72" i="33" s="1"/>
  <c r="D71" i="33"/>
  <c r="D52" i="33" s="1"/>
  <c r="C71" i="33"/>
  <c r="C52" i="33" s="1"/>
  <c r="D49" i="33"/>
  <c r="C49" i="33"/>
  <c r="D45" i="33"/>
  <c r="C45" i="33"/>
  <c r="D42" i="33"/>
  <c r="C42" i="33"/>
  <c r="D39" i="33"/>
  <c r="C39" i="33"/>
  <c r="D36" i="33"/>
  <c r="C36" i="33"/>
  <c r="D31" i="33"/>
  <c r="C31" i="33"/>
  <c r="D27" i="33"/>
  <c r="C27" i="33"/>
  <c r="D25" i="33"/>
  <c r="C25" i="33"/>
  <c r="D21" i="33"/>
  <c r="C21" i="33"/>
  <c r="D16" i="33"/>
  <c r="D14" i="33" s="1"/>
  <c r="C16" i="33"/>
  <c r="C14" i="33" l="1"/>
  <c r="C48" i="33"/>
  <c r="C47" i="33" s="1"/>
  <c r="D48" i="33"/>
  <c r="D47" i="33" s="1"/>
  <c r="H47" i="33" s="1"/>
  <c r="D110" i="33" l="1"/>
  <c r="C110" i="33"/>
  <c r="G47" i="33"/>
  <c r="E14" i="30"/>
  <c r="D18" i="15"/>
  <c r="D17" i="15"/>
  <c r="D16" i="15"/>
  <c r="D14" i="15" s="1"/>
  <c r="G180" i="13"/>
  <c r="G178" i="13"/>
  <c r="G245" i="13"/>
  <c r="G244" i="13"/>
  <c r="G228" i="13"/>
  <c r="G124" i="13"/>
  <c r="G108" i="13"/>
  <c r="G85" i="13"/>
  <c r="G50" i="13"/>
  <c r="F305" i="10"/>
  <c r="F302" i="10"/>
  <c r="F210" i="10"/>
  <c r="F209" i="10"/>
  <c r="F192" i="10"/>
  <c r="F142" i="10"/>
  <c r="F125" i="10"/>
  <c r="F92" i="10"/>
  <c r="F63" i="10"/>
  <c r="F22" i="31" l="1"/>
  <c r="E22" i="31"/>
  <c r="D22" i="31"/>
  <c r="C22" i="31"/>
  <c r="C22" i="20"/>
  <c r="E21" i="30"/>
  <c r="D13" i="29"/>
  <c r="E13" i="29"/>
  <c r="E13" i="19"/>
  <c r="E21" i="27"/>
  <c r="D21" i="27"/>
  <c r="E21" i="18"/>
  <c r="E20" i="26"/>
  <c r="D20" i="26"/>
  <c r="D21" i="17"/>
  <c r="E21" i="25"/>
  <c r="D21" i="25"/>
  <c r="H186" i="14" l="1"/>
  <c r="G186" i="14"/>
  <c r="G150" i="11"/>
  <c r="F150" i="11"/>
  <c r="B8" i="2" l="1"/>
  <c r="E20" i="16"/>
  <c r="E17" i="16"/>
  <c r="E16" i="16"/>
  <c r="D20" i="16"/>
  <c r="D17" i="16"/>
  <c r="D16" i="16"/>
  <c r="D22" i="20"/>
  <c r="G155" i="11" l="1"/>
  <c r="F148" i="11"/>
  <c r="F155" i="11"/>
  <c r="F154" i="11" s="1"/>
  <c r="G309" i="11"/>
  <c r="G307" i="11"/>
  <c r="G305" i="11"/>
  <c r="G302" i="11"/>
  <c r="G300" i="11"/>
  <c r="G297" i="11"/>
  <c r="G296" i="11" s="1"/>
  <c r="G294" i="11"/>
  <c r="G293" i="11" s="1"/>
  <c r="G290" i="11"/>
  <c r="G289" i="11" s="1"/>
  <c r="G288" i="11" s="1"/>
  <c r="G276" i="11"/>
  <c r="G273" i="11"/>
  <c r="G271" i="11"/>
  <c r="G267" i="11"/>
  <c r="G263" i="11"/>
  <c r="G258" i="11"/>
  <c r="G256" i="11"/>
  <c r="G253" i="11"/>
  <c r="G250" i="11"/>
  <c r="G247" i="11"/>
  <c r="G246" i="11"/>
  <c r="G244" i="11"/>
  <c r="G241" i="11"/>
  <c r="G238" i="11"/>
  <c r="G236" i="11"/>
  <c r="G234" i="11"/>
  <c r="G232" i="11"/>
  <c r="G229" i="11"/>
  <c r="G226" i="11"/>
  <c r="G222" i="11"/>
  <c r="G221" i="11" s="1"/>
  <c r="G218" i="11"/>
  <c r="G209" i="11"/>
  <c r="G204" i="11"/>
  <c r="G200" i="11"/>
  <c r="G199" i="11" s="1"/>
  <c r="G192" i="11"/>
  <c r="G190" i="11"/>
  <c r="G182" i="11"/>
  <c r="G177" i="11"/>
  <c r="G169" i="11"/>
  <c r="G166" i="11"/>
  <c r="G162" i="11"/>
  <c r="G158" i="11"/>
  <c r="G154" i="11"/>
  <c r="G148" i="11"/>
  <c r="G145" i="11"/>
  <c r="G138" i="11"/>
  <c r="G134" i="11"/>
  <c r="G132" i="11"/>
  <c r="G129" i="11"/>
  <c r="G127" i="11"/>
  <c r="G125" i="11"/>
  <c r="G123" i="11"/>
  <c r="G119" i="11"/>
  <c r="G117" i="11"/>
  <c r="G115" i="11"/>
  <c r="G109" i="11"/>
  <c r="G95" i="11"/>
  <c r="G92" i="11"/>
  <c r="G90" i="11"/>
  <c r="G88" i="11"/>
  <c r="G82" i="11"/>
  <c r="G79" i="11"/>
  <c r="G78" i="11" s="1"/>
  <c r="G74" i="11"/>
  <c r="G72" i="11"/>
  <c r="G70" i="11"/>
  <c r="G69" i="11" s="1"/>
  <c r="G63" i="11"/>
  <c r="G58" i="11"/>
  <c r="G48" i="11"/>
  <c r="G47" i="11"/>
  <c r="G45" i="11"/>
  <c r="G44" i="11" s="1"/>
  <c r="G36" i="11"/>
  <c r="G29" i="11"/>
  <c r="G25" i="11" s="1"/>
  <c r="G22" i="11"/>
  <c r="G19" i="11"/>
  <c r="G14" i="11"/>
  <c r="H290" i="14"/>
  <c r="H287" i="14"/>
  <c r="H285" i="14"/>
  <c r="H281" i="14"/>
  <c r="H277" i="14"/>
  <c r="H275" i="14"/>
  <c r="H272" i="14"/>
  <c r="H269" i="14"/>
  <c r="H266" i="14"/>
  <c r="H265" i="14"/>
  <c r="H263" i="14" s="1"/>
  <c r="H260" i="14"/>
  <c r="H257" i="14"/>
  <c r="H255" i="14"/>
  <c r="H253" i="14"/>
  <c r="H250" i="14"/>
  <c r="H241" i="14"/>
  <c r="H236" i="14"/>
  <c r="H232" i="14"/>
  <c r="H225" i="14"/>
  <c r="H223" i="14"/>
  <c r="H220" i="14"/>
  <c r="H216" i="14"/>
  <c r="H213" i="14"/>
  <c r="H207" i="14"/>
  <c r="H201" i="14"/>
  <c r="H199" i="14" s="1"/>
  <c r="H200" i="14"/>
  <c r="H195" i="14"/>
  <c r="H193" i="14"/>
  <c r="H189" i="14"/>
  <c r="H184" i="14"/>
  <c r="H181" i="14"/>
  <c r="H179" i="14"/>
  <c r="H177" i="14"/>
  <c r="H175" i="14"/>
  <c r="H173" i="14"/>
  <c r="H171" i="14"/>
  <c r="H168" i="14"/>
  <c r="H166" i="14"/>
  <c r="H158" i="14"/>
  <c r="H155" i="14"/>
  <c r="H152" i="14"/>
  <c r="H151" i="14" s="1"/>
  <c r="H149" i="14"/>
  <c r="H147" i="14"/>
  <c r="H143" i="14"/>
  <c r="H142" i="14" s="1"/>
  <c r="H137" i="14"/>
  <c r="H132" i="14"/>
  <c r="H130" i="14"/>
  <c r="H129" i="14" s="1"/>
  <c r="H127" i="14"/>
  <c r="H121" i="14"/>
  <c r="H120" i="14" s="1"/>
  <c r="H118" i="14"/>
  <c r="H116" i="14"/>
  <c r="H113" i="14"/>
  <c r="H111" i="14"/>
  <c r="H109" i="14"/>
  <c r="H107" i="14"/>
  <c r="H101" i="14"/>
  <c r="H96" i="14" s="1"/>
  <c r="H99" i="14"/>
  <c r="H97" i="14"/>
  <c r="H91" i="14"/>
  <c r="H79" i="14"/>
  <c r="H77" i="14"/>
  <c r="H75" i="14"/>
  <c r="H71" i="14"/>
  <c r="H70" i="14"/>
  <c r="H65" i="14"/>
  <c r="H61" i="14"/>
  <c r="H59" i="14"/>
  <c r="H55" i="14"/>
  <c r="H54" i="14" s="1"/>
  <c r="H51" i="14"/>
  <c r="H49" i="14"/>
  <c r="H48" i="14" s="1"/>
  <c r="H40" i="14"/>
  <c r="H36" i="14"/>
  <c r="H30" i="14"/>
  <c r="H26" i="14"/>
  <c r="H22" i="14"/>
  <c r="H19" i="14"/>
  <c r="H16" i="14"/>
  <c r="D5" i="1"/>
  <c r="E5" i="1"/>
  <c r="C5" i="1"/>
  <c r="E18" i="23"/>
  <c r="D18" i="23"/>
  <c r="C18" i="23"/>
  <c r="E15" i="23"/>
  <c r="D15" i="23"/>
  <c r="C15" i="23"/>
  <c r="E12" i="23"/>
  <c r="E11" i="23" s="1"/>
  <c r="D12" i="23"/>
  <c r="D11" i="23" s="1"/>
  <c r="C12" i="23"/>
  <c r="C11" i="23" s="1"/>
  <c r="E14" i="16"/>
  <c r="D14" i="16"/>
  <c r="G290" i="14"/>
  <c r="G287" i="14"/>
  <c r="G285" i="14"/>
  <c r="G281" i="14"/>
  <c r="G277" i="14"/>
  <c r="G275" i="14"/>
  <c r="G272" i="14"/>
  <c r="G269" i="14"/>
  <c r="G266" i="14"/>
  <c r="G265" i="14"/>
  <c r="G263" i="14" s="1"/>
  <c r="G260" i="14"/>
  <c r="G257" i="14"/>
  <c r="G255" i="14"/>
  <c r="G253" i="14"/>
  <c r="G250" i="14"/>
  <c r="G241" i="14"/>
  <c r="G236" i="14"/>
  <c r="G232" i="14"/>
  <c r="G225" i="14"/>
  <c r="G223" i="14"/>
  <c r="G220" i="14"/>
  <c r="G219" i="14" s="1"/>
  <c r="G216" i="14"/>
  <c r="G213" i="14"/>
  <c r="G207" i="14"/>
  <c r="G201" i="14"/>
  <c r="G200" i="14"/>
  <c r="G195" i="14"/>
  <c r="G193" i="14"/>
  <c r="G189" i="14"/>
  <c r="G184" i="14"/>
  <c r="G181" i="14"/>
  <c r="G179" i="14"/>
  <c r="G177" i="14"/>
  <c r="G175" i="14"/>
  <c r="G173" i="14"/>
  <c r="G171" i="14"/>
  <c r="G168" i="14"/>
  <c r="G166" i="14"/>
  <c r="G158" i="14"/>
  <c r="G155" i="14"/>
  <c r="G152" i="14"/>
  <c r="G151" i="14" s="1"/>
  <c r="G149" i="14"/>
  <c r="G147" i="14"/>
  <c r="G143" i="14"/>
  <c r="G142" i="14" s="1"/>
  <c r="G137" i="14"/>
  <c r="G132" i="14"/>
  <c r="G130" i="14"/>
  <c r="G129" i="14" s="1"/>
  <c r="G127" i="14"/>
  <c r="G121" i="14"/>
  <c r="G118" i="14"/>
  <c r="G116" i="14"/>
  <c r="G113" i="14"/>
  <c r="G111" i="14"/>
  <c r="G109" i="14"/>
  <c r="G107" i="14"/>
  <c r="G101" i="14"/>
  <c r="G99" i="14"/>
  <c r="G97" i="14"/>
  <c r="G91" i="14"/>
  <c r="G79" i="14"/>
  <c r="G77" i="14"/>
  <c r="G75" i="14"/>
  <c r="G71" i="14"/>
  <c r="G70" i="14" s="1"/>
  <c r="G65" i="14"/>
  <c r="G61" i="14"/>
  <c r="G59" i="14"/>
  <c r="G55" i="14"/>
  <c r="G51" i="14"/>
  <c r="G49" i="14"/>
  <c r="G48" i="14" s="1"/>
  <c r="G40" i="14"/>
  <c r="G36" i="14"/>
  <c r="G30" i="14"/>
  <c r="G26" i="14"/>
  <c r="G22" i="14" s="1"/>
  <c r="G19" i="14"/>
  <c r="G16" i="14"/>
  <c r="G292" i="13"/>
  <c r="G289" i="13"/>
  <c r="G287" i="13"/>
  <c r="G283" i="13"/>
  <c r="G279" i="13"/>
  <c r="G277" i="13"/>
  <c r="G274" i="13"/>
  <c r="G271" i="13"/>
  <c r="G268" i="13"/>
  <c r="G267" i="13"/>
  <c r="G265" i="13" s="1"/>
  <c r="G262" i="13"/>
  <c r="G259" i="13"/>
  <c r="G257" i="13"/>
  <c r="G255" i="13"/>
  <c r="G252" i="13"/>
  <c r="G243" i="13"/>
  <c r="G238" i="13"/>
  <c r="G234" i="13"/>
  <c r="G227" i="13"/>
  <c r="G225" i="13"/>
  <c r="G222" i="13"/>
  <c r="G218" i="13"/>
  <c r="G215" i="13"/>
  <c r="G209" i="13"/>
  <c r="G197" i="13"/>
  <c r="G195" i="13"/>
  <c r="G191" i="13"/>
  <c r="G186" i="13"/>
  <c r="G183" i="13"/>
  <c r="G181" i="13"/>
  <c r="G179" i="13"/>
  <c r="G177" i="13"/>
  <c r="G175" i="13"/>
  <c r="G173" i="13"/>
  <c r="G170" i="13"/>
  <c r="G168" i="13"/>
  <c r="G160" i="13"/>
  <c r="G157" i="13"/>
  <c r="G154" i="13"/>
  <c r="G153" i="13"/>
  <c r="G151" i="13"/>
  <c r="G149" i="13"/>
  <c r="G145" i="13"/>
  <c r="G144" i="13" s="1"/>
  <c r="G139" i="13"/>
  <c r="G128" i="13"/>
  <c r="G127" i="13" s="1"/>
  <c r="G125" i="13"/>
  <c r="G119" i="13"/>
  <c r="G116" i="13"/>
  <c r="G114" i="13"/>
  <c r="G111" i="13"/>
  <c r="G109" i="13"/>
  <c r="G107" i="13"/>
  <c r="G105" i="13"/>
  <c r="G99" i="13"/>
  <c r="G97" i="13"/>
  <c r="G95" i="13"/>
  <c r="G89" i="13"/>
  <c r="G77" i="13"/>
  <c r="G75" i="13"/>
  <c r="G73" i="13"/>
  <c r="G69" i="13"/>
  <c r="G63" i="13"/>
  <c r="G59" i="13"/>
  <c r="G57" i="13"/>
  <c r="G53" i="13"/>
  <c r="G49" i="13"/>
  <c r="G47" i="13"/>
  <c r="G46" i="13" s="1"/>
  <c r="G38" i="13"/>
  <c r="G34" i="13"/>
  <c r="G28" i="13"/>
  <c r="G24" i="13"/>
  <c r="G20" i="13" s="1"/>
  <c r="G17" i="13"/>
  <c r="I16" i="13"/>
  <c r="G14" i="13"/>
  <c r="D16" i="12"/>
  <c r="F14" i="12"/>
  <c r="E14" i="12"/>
  <c r="F309" i="11"/>
  <c r="F307" i="11"/>
  <c r="F305" i="11"/>
  <c r="F302" i="11"/>
  <c r="F300" i="11"/>
  <c r="F297" i="11"/>
  <c r="F296" i="11" s="1"/>
  <c r="F294" i="11"/>
  <c r="F293" i="11" s="1"/>
  <c r="F290" i="11"/>
  <c r="F289" i="11" s="1"/>
  <c r="F288" i="11" s="1"/>
  <c r="F276" i="11"/>
  <c r="F273" i="11"/>
  <c r="F271" i="11"/>
  <c r="F267" i="11"/>
  <c r="F263" i="11"/>
  <c r="F258" i="11"/>
  <c r="F256" i="11"/>
  <c r="F253" i="11"/>
  <c r="F250" i="11"/>
  <c r="F247" i="11"/>
  <c r="F246" i="11"/>
  <c r="F244" i="11" s="1"/>
  <c r="F241" i="11"/>
  <c r="F238" i="11"/>
  <c r="F236" i="11"/>
  <c r="F234" i="11"/>
  <c r="F232" i="11"/>
  <c r="F229" i="11"/>
  <c r="F226" i="11"/>
  <c r="F222" i="11"/>
  <c r="F221" i="11" s="1"/>
  <c r="F218" i="11"/>
  <c r="F209" i="11"/>
  <c r="F204" i="11"/>
  <c r="F200" i="11"/>
  <c r="F192" i="11"/>
  <c r="F190" i="11"/>
  <c r="F182" i="11"/>
  <c r="F177" i="11"/>
  <c r="F169" i="11"/>
  <c r="F166" i="11"/>
  <c r="F162" i="11"/>
  <c r="F158" i="11"/>
  <c r="F145" i="11"/>
  <c r="F138" i="11"/>
  <c r="F137" i="11" s="1"/>
  <c r="F136" i="11" s="1"/>
  <c r="F134" i="11"/>
  <c r="F132" i="11"/>
  <c r="F129" i="11"/>
  <c r="F127" i="11"/>
  <c r="F125" i="11"/>
  <c r="F123" i="11"/>
  <c r="F119" i="11"/>
  <c r="F117" i="11"/>
  <c r="F115" i="11"/>
  <c r="F109" i="11"/>
  <c r="F95" i="11"/>
  <c r="F92" i="11"/>
  <c r="F90" i="11"/>
  <c r="F88" i="11"/>
  <c r="F82" i="11"/>
  <c r="F79" i="11"/>
  <c r="F78" i="11" s="1"/>
  <c r="F74" i="11"/>
  <c r="F72" i="11"/>
  <c r="F70" i="11"/>
  <c r="F63" i="11"/>
  <c r="F58" i="11"/>
  <c r="F48" i="11"/>
  <c r="F45" i="11"/>
  <c r="F44" i="11" s="1"/>
  <c r="F36" i="11"/>
  <c r="F29" i="11"/>
  <c r="F25" i="11" s="1"/>
  <c r="F22" i="11"/>
  <c r="F19" i="11"/>
  <c r="F14" i="11"/>
  <c r="F308" i="10"/>
  <c r="F306" i="10"/>
  <c r="F304" i="10"/>
  <c r="F303" i="10" s="1"/>
  <c r="F301" i="10"/>
  <c r="F299" i="10"/>
  <c r="F296" i="10"/>
  <c r="F295" i="10" s="1"/>
  <c r="F293" i="10"/>
  <c r="F292" i="10" s="1"/>
  <c r="F289" i="10"/>
  <c r="F288" i="10"/>
  <c r="F287" i="10" s="1"/>
  <c r="F275" i="10"/>
  <c r="F272" i="10"/>
  <c r="F270" i="10"/>
  <c r="F266" i="10"/>
  <c r="F262" i="10"/>
  <c r="F257" i="10"/>
  <c r="F255" i="10"/>
  <c r="F252" i="10"/>
  <c r="F249" i="10"/>
  <c r="F246" i="10"/>
  <c r="F245" i="10"/>
  <c r="F243" i="10" s="1"/>
  <c r="F240" i="10"/>
  <c r="F237" i="10"/>
  <c r="F235" i="10"/>
  <c r="F233" i="10"/>
  <c r="F231" i="10"/>
  <c r="F228" i="10"/>
  <c r="F225" i="10"/>
  <c r="F221" i="10"/>
  <c r="F220" i="10" s="1"/>
  <c r="F217" i="10"/>
  <c r="F208" i="10"/>
  <c r="F203" i="10"/>
  <c r="F199" i="10"/>
  <c r="F191" i="10"/>
  <c r="F189" i="10"/>
  <c r="F181" i="10"/>
  <c r="F176" i="10"/>
  <c r="F168" i="10"/>
  <c r="F165" i="10"/>
  <c r="F160" i="10" s="1"/>
  <c r="F161" i="10"/>
  <c r="F157" i="10"/>
  <c r="F153" i="10"/>
  <c r="F147" i="10"/>
  <c r="F144" i="10"/>
  <c r="F137" i="10"/>
  <c r="F133" i="10"/>
  <c r="F131" i="10"/>
  <c r="F128" i="10"/>
  <c r="F126" i="10"/>
  <c r="F124" i="10"/>
  <c r="F122" i="10"/>
  <c r="F118" i="10"/>
  <c r="F116" i="10"/>
  <c r="F114" i="10"/>
  <c r="F108" i="10"/>
  <c r="F94" i="10"/>
  <c r="F91" i="10"/>
  <c r="F89" i="10"/>
  <c r="F87" i="10"/>
  <c r="F81" i="10"/>
  <c r="F78" i="10"/>
  <c r="F77" i="10" s="1"/>
  <c r="F73" i="10"/>
  <c r="F71" i="10"/>
  <c r="F69" i="10"/>
  <c r="F68" i="10" s="1"/>
  <c r="F62" i="10"/>
  <c r="F57" i="10"/>
  <c r="F47" i="10"/>
  <c r="F44" i="10"/>
  <c r="F43" i="10" s="1"/>
  <c r="F35" i="10"/>
  <c r="F28" i="10"/>
  <c r="F24" i="10" s="1"/>
  <c r="F21" i="10"/>
  <c r="F18" i="10"/>
  <c r="F13" i="10"/>
  <c r="D30" i="4"/>
  <c r="C30" i="4"/>
  <c r="D27" i="4"/>
  <c r="D34" i="4" s="1"/>
  <c r="C27" i="4"/>
  <c r="C34" i="4" s="1"/>
  <c r="C14" i="3"/>
  <c r="C11" i="3"/>
  <c r="B26" i="2"/>
  <c r="B18" i="2"/>
  <c r="G94" i="13" l="1"/>
  <c r="G118" i="13"/>
  <c r="G148" i="13"/>
  <c r="F304" i="11"/>
  <c r="G15" i="14"/>
  <c r="G14" i="14" s="1"/>
  <c r="G199" i="14"/>
  <c r="G68" i="13"/>
  <c r="G221" i="13"/>
  <c r="H219" i="14"/>
  <c r="F136" i="10"/>
  <c r="F135" i="10" s="1"/>
  <c r="F261" i="10"/>
  <c r="G13" i="13"/>
  <c r="G12" i="13" s="1"/>
  <c r="H146" i="14"/>
  <c r="F298" i="10"/>
  <c r="F198" i="10"/>
  <c r="F113" i="10"/>
  <c r="G52" i="13"/>
  <c r="G159" i="13"/>
  <c r="G201" i="13"/>
  <c r="G185" i="13" s="1"/>
  <c r="F69" i="11"/>
  <c r="G161" i="11"/>
  <c r="G189" i="11"/>
  <c r="F114" i="11"/>
  <c r="F94" i="11" s="1"/>
  <c r="F161" i="11"/>
  <c r="G87" i="11"/>
  <c r="G81" i="11" s="1"/>
  <c r="G114" i="11"/>
  <c r="G94" i="11" s="1"/>
  <c r="G168" i="11"/>
  <c r="F17" i="10"/>
  <c r="F167" i="10"/>
  <c r="F146" i="10" s="1"/>
  <c r="F188" i="10"/>
  <c r="F187" i="10" s="1"/>
  <c r="F93" i="10"/>
  <c r="F46" i="10"/>
  <c r="F86" i="10"/>
  <c r="F227" i="10"/>
  <c r="F269" i="10"/>
  <c r="C18" i="3"/>
  <c r="F199" i="11"/>
  <c r="G304" i="11"/>
  <c r="F18" i="11"/>
  <c r="F270" i="11"/>
  <c r="G188" i="11"/>
  <c r="F47" i="11"/>
  <c r="F13" i="11" s="1"/>
  <c r="F87" i="11"/>
  <c r="F168" i="11"/>
  <c r="F147" i="11" s="1"/>
  <c r="F189" i="11"/>
  <c r="F188" i="11" s="1"/>
  <c r="G18" i="11"/>
  <c r="G137" i="11"/>
  <c r="G136" i="11" s="1"/>
  <c r="H157" i="14"/>
  <c r="G120" i="14"/>
  <c r="F262" i="11"/>
  <c r="G270" i="11"/>
  <c r="G262" i="11"/>
  <c r="G299" i="11"/>
  <c r="G228" i="11"/>
  <c r="F228" i="11"/>
  <c r="F299" i="11"/>
  <c r="G147" i="11"/>
  <c r="G96" i="14"/>
  <c r="G157" i="14"/>
  <c r="H15" i="14"/>
  <c r="H14" i="14" s="1"/>
  <c r="H249" i="14"/>
  <c r="G54" i="14"/>
  <c r="H183" i="14"/>
  <c r="G146" i="14"/>
  <c r="G13" i="11"/>
  <c r="H35" i="14"/>
  <c r="D14" i="12"/>
  <c r="G183" i="14"/>
  <c r="G249" i="14"/>
  <c r="G251" i="13"/>
  <c r="F81" i="11"/>
  <c r="F80" i="10"/>
  <c r="F12" i="10"/>
  <c r="G33" i="13" l="1"/>
  <c r="G11" i="13" s="1"/>
  <c r="G35" i="14"/>
  <c r="F224" i="10"/>
  <c r="F312" i="10" s="1"/>
  <c r="F314" i="10" s="1"/>
  <c r="G13" i="14"/>
  <c r="F225" i="11"/>
  <c r="G225" i="11"/>
  <c r="G314" i="11" s="1"/>
  <c r="G316" i="11" s="1"/>
  <c r="H13" i="14"/>
  <c r="F314" i="11" l="1"/>
  <c r="F316" i="11" s="1"/>
</calcChain>
</file>

<file path=xl/sharedStrings.xml><?xml version="1.0" encoding="utf-8"?>
<sst xmlns="http://schemas.openxmlformats.org/spreadsheetml/2006/main" count="3869" uniqueCount="906">
  <si>
    <t>Перечень                                                                                                                                                            бюджетных ассигнований, направляемых на исполнение публичных нормативных обязательств на 2019 и на плановый период 2020 и 2021 годов</t>
  </si>
  <si>
    <t>№ п/п</t>
  </si>
  <si>
    <t>Наименование доходов</t>
  </si>
  <si>
    <t>2019 год</t>
  </si>
  <si>
    <t>2020 год</t>
  </si>
  <si>
    <t>2021 год</t>
  </si>
  <si>
    <t>Всего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</si>
  <si>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</si>
  <si>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 порядке назначения и выплаты ежемесячного пособия на ребенка"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</si>
  <si>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</si>
  <si>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оплату жилищно-коммунальных услуг отдельным категориям граждан</t>
  </si>
  <si>
    <t>Субвенции на компенсацию части родительской за содержание ребенка в муниципальных учреждениях, реализующих основную общеобразовательную программу дошкольного образования</t>
  </si>
  <si>
    <t>Субвенции на компенсацию расходов на оплату жилых помещений , отопления и освещения педагогическим работникам, проживающим и работающим в сельской местности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</si>
  <si>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</si>
  <si>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</si>
  <si>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выплату государственных пособий лицам не подлежащих обязательному социальному страхованию на случай аременной нетрудоспособности и в связи с ликвидацией организаций (прекращением деятельности, полномочий физическим лицам) в соответствии  с ФЗ от 19 мая 1995 года "81-ФЗ "О государствекнных паособиях гражданам, имеющим детей"</t>
  </si>
  <si>
    <t>Верхний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01.01.2020 года</t>
  </si>
  <si>
    <t>в том числе</t>
  </si>
  <si>
    <t>основной долг</t>
  </si>
  <si>
    <t>проценты</t>
  </si>
  <si>
    <t>Задолженность по финансовым обязательствам Кызылского района</t>
  </si>
  <si>
    <t>Кредиты полученные в валюте Российской Федерации</t>
  </si>
  <si>
    <t xml:space="preserve">Бюджетные кредиты,от других бюджетов бюджетной системы Российской Федерации 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</si>
  <si>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 Республики Тыва на 01.01.2021 года</t>
  </si>
  <si>
    <t>Величина внутреннего государственного долга на 01.01.2020 года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</si>
  <si>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01.01.2022 года</t>
  </si>
  <si>
    <t xml:space="preserve">Приложение 1  </t>
  </si>
  <si>
    <t xml:space="preserve">к решению Хурала представителей </t>
  </si>
  <si>
    <t>"О кожуунном бюджете муниципального района</t>
  </si>
  <si>
    <t>"Кызылский кожуун "  Республики Тыва на 2019 год</t>
  </si>
  <si>
    <t xml:space="preserve">                                                       и плановый период 2020 и 2021 годов"</t>
  </si>
  <si>
    <t>Проект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</si>
  <si>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</si>
  <si>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</si>
  <si>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</si>
  <si>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</si>
  <si>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</si>
  <si>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</si>
  <si>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</si>
  <si>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Получение кредитов от других бюджетов бюджетной системы бюджет муниципального района в валюте Российской Федерации</t>
  </si>
  <si>
    <t>003 01 03 01 00 05 0000 810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</si>
  <si>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</si>
  <si>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>003 01 06 06 00 00 0000 000</t>
  </si>
  <si>
    <t>Прочие источники внутреннего финансирования дефицитов бюджетов</t>
  </si>
  <si>
    <t>003 01 06 05 02 05 0000 640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</si>
  <si>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Федерациив валюте Российской Федерации</t>
  </si>
  <si>
    <t>003 01 06 05 02 05 0000 540</t>
  </si>
  <si>
    <t>Предоставление бюджетных кредитов другим бюджетам бюджетной системы Российской Федерации из бюджета муниципального района Росссийской Федерации в валюте Российской Федерации</t>
  </si>
  <si>
    <t xml:space="preserve">Приложение 2  </t>
  </si>
  <si>
    <t>к решению Хурала представителей</t>
  </si>
  <si>
    <t>муниципального района "Кызылский кожуун"</t>
  </si>
  <si>
    <t xml:space="preserve">                                                                                                                 "О кожуунном бюджете муниципального района</t>
  </si>
  <si>
    <t>"Кызылский кожуун" Республики Тыва на 2019 год</t>
  </si>
  <si>
    <t>и плановый период 2020 и 2021 годов"</t>
  </si>
  <si>
    <t>003 01 03 00 00 05 0000 710</t>
  </si>
  <si>
    <t>003 01 03 00 00 05 0000 810</t>
  </si>
  <si>
    <t>НОРМАТИВЫ</t>
  </si>
  <si>
    <t>муниципального района "Кызылский кожуун" Республики Тыва</t>
  </si>
  <si>
    <t>(в процентах)</t>
  </si>
  <si>
    <t>НАИМЕНОВАНИЕ ДОХОДА</t>
  </si>
  <si>
    <t xml:space="preserve">Бюджеты муниципальных районов </t>
  </si>
  <si>
    <t>Бюджеты городских поселений</t>
  </si>
  <si>
    <t>Бюджеты  сельских поселений</t>
  </si>
  <si>
    <t>Земельный налог (по обязательствам, возникшим до 1 января 2006 года), мобилизуемый на межселенных территориях</t>
  </si>
  <si>
    <t>Налог с продаж</t>
  </si>
  <si>
    <t>Целевые сборы с граждан и предприятий, учреждений, организаций на содержание милиции, на благоустройство территорий, на  нужды образования и другие цели, мобилизуемые на территориях муниципальных районов</t>
  </si>
  <si>
    <t>Прочие местные налоги и сборы, мобилизуемые на территориях муниципальных районов</t>
  </si>
  <si>
    <t xml:space="preserve">В части додхов от оказания платных услуг и компенсации затрат государства </t>
  </si>
  <si>
    <t>Прочие доходы от оказания платных услуг (работ) получателями средств бюджетов муниципальных районов</t>
  </si>
  <si>
    <t xml:space="preserve">В части административных платежей и сборов </t>
  </si>
  <si>
    <t>В части штрафов, санкций, ворзмещения ущерба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</si>
  <si>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</si>
  <si>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</si>
  <si>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</si>
  <si>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</si>
  <si>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В части прочих неналоговых доходов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</si>
  <si>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</si>
  <si>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</si>
  <si>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</si>
  <si>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</si>
  <si>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</si>
  <si>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</si>
  <si>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сельских поселений</t>
  </si>
  <si>
    <t xml:space="preserve">Приложение 4 </t>
  </si>
  <si>
    <t>1 00 00000 00 0000 000</t>
  </si>
  <si>
    <t>Единый налог на вмененный доход для отдельных видов деятельности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</si>
  <si>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</si>
  <si>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</si>
  <si>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</si>
  <si>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</si>
  <si>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</si>
  <si>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</si>
  <si>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</si>
  <si>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</si>
  <si>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</si>
  <si>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</si>
  <si>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</si>
  <si>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</si>
  <si>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</si>
  <si>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</si>
  <si>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</si>
  <si>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</si>
  <si>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</si>
  <si>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</si>
  <si>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</si>
  <si>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Дотации бюджетам муниципальных районов на выравнивание бюджетной обеспеченности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</si>
  <si>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</si>
  <si>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в том числе: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</si>
  <si>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</si>
  <si>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оплату жилищно-коммунальных услуг отдельным категориям граждан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</si>
  <si>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</si>
  <si>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</si>
  <si>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переданных полномочий по образованию и организации деятельности комиссий по делам несовершеннолетних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</si>
  <si>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</si>
  <si>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Приложение 5 </t>
  </si>
  <si>
    <t>2 02 00000 00 0000 000</t>
  </si>
  <si>
    <t xml:space="preserve">"О кожуунном бюджете муниципального района </t>
  </si>
  <si>
    <t xml:space="preserve"> "Кызылский кожуун Республики Тыва" на 2019 год</t>
  </si>
  <si>
    <t xml:space="preserve">и на  плановый период 2020 и 2021 годов"   </t>
  </si>
  <si>
    <t>Код бюджетной классификации</t>
  </si>
  <si>
    <t>Наименование главного администратора доходов местного  бюджета</t>
  </si>
  <si>
    <t>Главадминистратор доходов</t>
  </si>
  <si>
    <t>доходов местного бюджета</t>
  </si>
  <si>
    <t>00 2</t>
  </si>
  <si>
    <t>Администрация муниципального района «Кызылский кожуун» Республики Тыва</t>
  </si>
  <si>
    <t>1 08 07174 01  1000 110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</si>
  <si>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</si>
  <si>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1 08 07174 01  4000 110</t>
  </si>
  <si>
    <t>1 11 05013 05  0000 120</t>
  </si>
  <si>
    <t>1 11 05013 13  0000 120</t>
  </si>
  <si>
    <t>1  11 05025 05 0000 120</t>
  </si>
  <si>
    <t xml:space="preserve"> 1 13 01995  05 0000 130</t>
  </si>
  <si>
    <t xml:space="preserve"> 1 13 02995  05 0000 130</t>
  </si>
  <si>
    <t>Прочие доходы от компенсации затрат бюджетов муниципальных районов</t>
  </si>
  <si>
    <t>1 14  06013 05 0000 430</t>
  </si>
  <si>
    <t>1 14  06013 13 0000 430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</si>
  <si>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</si>
  <si>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</si>
  <si>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</si>
  <si>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1 16  90050 05 0000 140</t>
  </si>
  <si>
    <t>1 17 01050 05 0000 180</t>
  </si>
  <si>
    <t>1 17 05050 05 0000 180</t>
  </si>
  <si>
    <t>00 3</t>
  </si>
  <si>
    <t>Безвозмездные поступления от других бюджетов бюджетной системы Российской Федерации</t>
  </si>
  <si>
    <t>202 15001 05 0000 151</t>
  </si>
  <si>
    <t>202 15002 05 0000 151</t>
  </si>
  <si>
    <t>Дотации бюджетам муниципальных районов на поддержку мер по обеспечению сбалансированности бюджетов</t>
  </si>
  <si>
    <t>202 19 999 05 0000 151</t>
  </si>
  <si>
    <t>Прочие дотации бюджетам муниципальных районов</t>
  </si>
  <si>
    <t>2 02 20041 05 0000 151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</si>
  <si>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</si>
  <si>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202 29999 05 0000 151</t>
  </si>
  <si>
    <t>Субсидии  бюджетам муниципальных районов (городских округов) на долевое финансирование подготовки документов территориального планирования</t>
  </si>
  <si>
    <t>20225097 05 0000 151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</si>
  <si>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</si>
  <si>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202 25027 05 0000 151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</si>
  <si>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</si>
  <si>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202 25555 05 0000 151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</si>
  <si>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</si>
  <si>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202 29 999 05 0000 151</t>
  </si>
  <si>
    <t>Субсидии бюджетам муниципальных районов (городских округов)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</si>
  <si>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202 20051 05 0000 151</t>
  </si>
  <si>
    <t>Субсидии бюджетам муниципальных районов на реализацию федеральных целевых программ</t>
  </si>
  <si>
    <t>202 29 999 05 00000 151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</si>
  <si>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</si>
  <si>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Прочие субсидии бюджетам муниципальных районов</t>
  </si>
  <si>
    <t>202 35250 05 0000 151</t>
  </si>
  <si>
    <t>202 35120 05 0000 151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</si>
  <si>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</si>
  <si>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202 30013 05 0000 151</t>
  </si>
  <si>
    <t>202 35260 05 0000 151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</si>
  <si>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</si>
  <si>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202 30021 05 0000 151</t>
  </si>
  <si>
    <t>Субвенции бюджетам муниципальных районов на ежемесячное денежное вознаграждение за классное руководство</t>
  </si>
  <si>
    <t>202 30022 05 0000 151</t>
  </si>
  <si>
    <t>202 30024 05 0000 151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</si>
  <si>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</si>
  <si>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202 35118 05 0000  151</t>
  </si>
  <si>
    <t>202 35380 05 0000 151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</si>
  <si>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</si>
  <si>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Субвенции на реализацию Закона Республики Тыва от 16 августа 2000 г. № 543 "О погребении и похоронном деле в Республике Тыва"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</si>
  <si>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</si>
  <si>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обеспечение равной доступности услуг общественного транспорта  для отдельных категорий граждан</t>
  </si>
  <si>
    <t>20230024 05 0000 151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</si>
  <si>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</si>
  <si>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</si>
  <si>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202 39999 05 0000 151</t>
  </si>
  <si>
    <t>Прочие субвенции бюджетам муниципальных районов</t>
  </si>
  <si>
    <t>202 45160 05 0000 151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</si>
  <si>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</si>
  <si>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202 45144  05 0000 151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</si>
  <si>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</si>
  <si>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</si>
  <si>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</si>
  <si>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</si>
  <si>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</si>
  <si>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2 02 45148 05 0000 151</t>
  </si>
  <si>
    <t>Межбюджетные трансферты, передаваемые бюджетам муниципальных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</si>
  <si>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2 02 45457 05 0000 151</t>
  </si>
  <si>
    <t>Межбюджетные трансферты, передаваемые бюджетам муниципальных районов на финансовое обеспечение мероприятий, связанных с отдыхом и оздоровлением детей, находящихся в трудной жизненной ситуации</t>
  </si>
  <si>
    <t>2 02 49999 05 0000 151</t>
  </si>
  <si>
    <t>Прочие межбюджетные трансферты, передаваемые бюджетам муниципальных районов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</si>
  <si>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</si>
  <si>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</si>
  <si>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</si>
  <si>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</si>
  <si>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202 90024 05 0000 151</t>
  </si>
  <si>
    <t>Прочие безвозмездные поступления в бюджеты муниципальных районов от бюджетов субъектов Российской Федерации</t>
  </si>
  <si>
    <t>2 19 25020 05 0000 151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</si>
  <si>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районов</t>
  </si>
  <si>
    <t>2 19 25022 05 0000 151</t>
  </si>
  <si>
    <t>Возврат остатков субсидий на мероприятия подпрограммы "Модернизация объектов коммунальной инфраструктуры" федеральной целевой программы "Жилище" на 2015 - 2020 годы из бюджетов муниципальных районов</t>
  </si>
  <si>
    <t>2 19 25028 05 0000 151</t>
  </si>
  <si>
    <t>Возврат остатков субсидий на поддержку региональных проектов в сфере информационных технологий из бюджетов муниципальных районов</t>
  </si>
  <si>
    <t>2 19 25097 05 0000 151</t>
  </si>
  <si>
    <t>Возврат остатков субсидий на создание в общеобразовательных организациях, расположенных в сельской местности, условий для занятий физической культурой и спортом из бюджетов муниципальных районов</t>
  </si>
  <si>
    <t>2 19 25498 05 0000 151</t>
  </si>
  <si>
    <t>Возврат остатков субсидий на финансовое обеспечение мероприятий федеральной целевой программы развития образования на 2016 - 2020 годы из бюджетов муниципальных районов</t>
  </si>
  <si>
    <t>2 19 25520 05 0000 151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</si>
  <si>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районов</t>
  </si>
  <si>
    <t>2 19 45146 05 0000 151</t>
  </si>
  <si>
    <t>Возврат остатков иных межбюджетных трансфертов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 из бюджетов муниципальных районов</t>
  </si>
  <si>
    <t>2 19 45147 05 0000 151</t>
  </si>
  <si>
    <t>Возврат остатков иных межбюджетных трансфертов на государственную поддержку муниципальных учреждений культуры из бюджетов муниципальных районов</t>
  </si>
  <si>
    <t>2 19 45148 05 0000 151</t>
  </si>
  <si>
    <t>Возврат остатков иных межбюджетных трансфертов на государственную поддержку лучших работников муниципальных учреждений культуры, находящихся на территориях сельских поселений, из бюджетов муниципальных районов</t>
  </si>
  <si>
    <t>2 19 45153 05 0000 151</t>
  </si>
  <si>
    <t>Возврат остатков иных межбюджетных трансфертов на выплату региональной доплаты к пенсии из бюджетов муниципальных районов</t>
  </si>
  <si>
    <t>2 19 45160 05 0000 151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</si>
  <si>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</si>
  <si>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2 19 45457 05 0000 151</t>
  </si>
  <si>
    <t>Возврат остатков иных  межбюджетных трансфертов на финансовое обеспечение мероприятий, связанных с отдыхом и оздоровлением детей, находящихся в трудной жизненной ситуации, из бюджетов муниципальных районов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</si>
  <si>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</si>
  <si>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</si>
  <si>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        Иные доходы муниципального района, администрирование которых может осуществляться главными администраторами доходов в пределах их компетенции</t>
  </si>
  <si>
    <t>0 00</t>
  </si>
  <si>
    <t>Прочие доходы от оказания  компенсации затрат бюджетов муниципальных районов</t>
  </si>
  <si>
    <t xml:space="preserve"> к решению Хурала представителей</t>
  </si>
  <si>
    <t xml:space="preserve"> "О кожуунном бюджете муниципального района</t>
  </si>
  <si>
    <t>и на плановый период 2020 и 2021 годов"</t>
  </si>
  <si>
    <t>Код главы</t>
  </si>
  <si>
    <t>Код группы, подгруппы, статьи и вида источников</t>
  </si>
  <si>
    <t>003</t>
  </si>
  <si>
    <t>Финансовое  управление администрации муниципального района Кызылский кожуун Республики Тыва</t>
  </si>
  <si>
    <t>01 02 00 00 05 0000 710</t>
  </si>
  <si>
    <t>Получение кредитов от кредитных организаций бюджетами муниципальных районов Российской Федерации в валюте Российской Федерации</t>
  </si>
  <si>
    <t>01 02 00 00 05 0000 810</t>
  </si>
  <si>
    <t xml:space="preserve">Погашение бюджетами муниципальных районов Российской Федерации кредитов от кредитных организаций в валюте Российской Федерации </t>
  </si>
  <si>
    <t>01 03 00 00 05 0000 710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</si>
  <si>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</si>
  <si>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01 03 00 00 05 0000 810</t>
  </si>
  <si>
    <t>Погашение бюджетами муниципальных районов  Российской Федерации кредитов от других бюджетов бюджетной системы Российской Федерации в валюте Российской Федерации</t>
  </si>
  <si>
    <t xml:space="preserve"> 01 05 00 00 05 0000 510</t>
  </si>
  <si>
    <t>Увеличение остатков денежных средств финансовых резервов бюджетов</t>
  </si>
  <si>
    <t>01 06 05 00 05 0000 540</t>
  </si>
  <si>
    <t>Предоставление бюджетных кредитов  другим бюджетам бюджетной системы муниципального района  из бюджета муниципального района  валюте Российской Федерации</t>
  </si>
  <si>
    <t>01 06 05 00 05 0000 640</t>
  </si>
  <si>
    <t>Возврат бюджетных кредитов, предоставленных другим бюджетам бюджетной системы муниципального района из бюджета муниципального района в валюте Российской Федерации</t>
  </si>
  <si>
    <t xml:space="preserve">Приложение 9 </t>
  </si>
  <si>
    <t>"О кожуунном  бюджете  муниципального района</t>
  </si>
  <si>
    <t xml:space="preserve">                                                                                                                                "Кызылский кожуун" Республики Тыва на 2019 год</t>
  </si>
  <si>
    <t>Наименования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</si>
  <si>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</si>
  <si>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</si>
  <si>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</si>
  <si>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</si>
  <si>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</si>
  <si>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</si>
  <si>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</si>
  <si>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</si>
  <si>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</si>
  <si>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</si>
  <si>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</si>
  <si>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</si>
  <si>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</si>
  <si>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</si>
  <si>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</si>
  <si>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</si>
  <si>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</si>
  <si>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</si>
  <si>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</si>
  <si>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</si>
  <si>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</si>
  <si>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77 0 10 50340</t>
  </si>
  <si>
    <t>Прочая закупка товаров, работ и услуг для обеспечения государственных (муниципальных) нужд</t>
  </si>
  <si>
    <t>244</t>
  </si>
  <si>
    <t>77 0 10 50225</t>
  </si>
  <si>
    <t>Уплата налога на имущество орагнизаций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</si>
  <si>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</si>
  <si>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</si>
  <si>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</si>
  <si>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</si>
  <si>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77 0 10 50290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</si>
  <si>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</si>
  <si>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</si>
  <si>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</si>
  <si>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</si>
  <si>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</si>
  <si>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</si>
  <si>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</si>
  <si>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</si>
  <si>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77 0 10 60223</t>
  </si>
  <si>
    <t>77 0 10 60225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</si>
  <si>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</si>
  <si>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</si>
  <si>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</si>
  <si>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</si>
  <si>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</si>
  <si>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</si>
  <si>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77 0 20 8М290</t>
  </si>
  <si>
    <t>Иные выплаты населению</t>
  </si>
  <si>
    <t>77 0 20 8М262</t>
  </si>
  <si>
    <t>77 0 20 8М226</t>
  </si>
  <si>
    <t>77 0 20 8М310</t>
  </si>
  <si>
    <t>77 0 20 8М340</t>
  </si>
  <si>
    <t>870</t>
  </si>
  <si>
    <t>Другие общегосударственные вопросы</t>
  </si>
  <si>
    <t>ПП "Подпрограмма «Организация обучения и повышения квалификации кадров для органов местного самоуправления»</t>
  </si>
  <si>
    <t>01 1 00 00000</t>
  </si>
  <si>
    <t>ПП "Подпрограмма «Совершенствование механизма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образования»</t>
  </si>
  <si>
    <t>01 2 00 00000</t>
  </si>
  <si>
    <t>01 2 00 00226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</si>
  <si>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</si>
  <si>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</si>
  <si>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</si>
  <si>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</si>
  <si>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</si>
  <si>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</si>
  <si>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</si>
  <si>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</si>
  <si>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</si>
  <si>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</si>
  <si>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</si>
  <si>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</si>
  <si>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r>
      <t>ПП «</t>
    </r>
    <r>
      <rPr>
        <b/>
        <sz val="10"/>
        <rFont val="Times New Roman"/>
        <family val="1"/>
        <charset val="204"/>
      </rPr>
      <t>Профилактика правонарушений и безнадзорности среди несовершеннолетних на 2017-2020 годы</t>
    </r>
    <r>
      <rPr>
        <b/>
        <sz val="10"/>
        <color indexed="8"/>
        <rFont val="Times New Roman"/>
        <family val="1"/>
        <charset val="204"/>
      </rPr>
      <t>»</t>
    </r>
  </si>
  <si>
    <t>03 1 00 40000</t>
  </si>
  <si>
    <r>
      <t>ПП «</t>
    </r>
    <r>
      <rPr>
        <b/>
        <sz val="10"/>
        <rFont val="Times New Roman"/>
        <family val="1"/>
        <charset val="204"/>
      </rPr>
      <t>Обеспечение безопасности дорожного движения на территории МР "Кызылский кожуун" в 2017-2020 годах</t>
    </r>
    <r>
      <rPr>
        <b/>
        <sz val="10"/>
        <color indexed="8"/>
        <rFont val="Times New Roman"/>
        <family val="1"/>
        <charset val="204"/>
      </rPr>
      <t>»</t>
    </r>
  </si>
  <si>
    <t>03 2 00 40000</t>
  </si>
  <si>
    <r>
      <t>ПП «</t>
    </r>
    <r>
      <rPr>
        <b/>
        <sz val="10"/>
        <rFont val="Times New Roman"/>
        <family val="1"/>
        <charset val="204"/>
      </rPr>
      <t>Профилактика экстремизмаи ликвидация последствий проявления терроризма и экстремизма на территории Кызылского кожууна на 2017-2020 годы</t>
    </r>
    <r>
      <rPr>
        <b/>
        <sz val="10"/>
        <color indexed="8"/>
        <rFont val="Times New Roman"/>
        <family val="1"/>
        <charset val="204"/>
      </rPr>
      <t>»</t>
    </r>
  </si>
  <si>
    <t>03 3 00 40000</t>
  </si>
  <si>
    <t>Национальная экономика</t>
  </si>
  <si>
    <t>Сельское хозяйство и рыболовство</t>
  </si>
  <si>
    <t>77 0 10 1С000</t>
  </si>
  <si>
    <t>77 0 10 1С221</t>
  </si>
  <si>
    <t>77 0 10 1С226</t>
  </si>
  <si>
    <t>77 0 10 1С310</t>
  </si>
  <si>
    <t>77 0 10 1С340</t>
  </si>
  <si>
    <t>78 0 10 1С222</t>
  </si>
  <si>
    <t>245</t>
  </si>
  <si>
    <t>79 0 10 1С222</t>
  </si>
  <si>
    <t>246</t>
  </si>
  <si>
    <t>80 0 10 1С222</t>
  </si>
  <si>
    <t>247</t>
  </si>
  <si>
    <t>81 0 10 1С222</t>
  </si>
  <si>
    <t>248</t>
  </si>
  <si>
    <t>Дорожное хозяйство (дорожные фонды)</t>
  </si>
  <si>
    <t>77 0 20 1А225</t>
  </si>
  <si>
    <t>77 0 20 1А226</t>
  </si>
  <si>
    <t>77 0 20 1А310</t>
  </si>
  <si>
    <t>77 0 20 1А340</t>
  </si>
  <si>
    <t xml:space="preserve">Другие вопросы в области национальной экономики </t>
  </si>
  <si>
    <t>Другие вопросы в области национальной экономики (инвестиции из местного бюджета)</t>
  </si>
  <si>
    <t>77 0 20 1И226</t>
  </si>
  <si>
    <t>Другие вопросы в области национальной экономики (инвестиции из рес.бюджета)</t>
  </si>
  <si>
    <t>16 2 01 75030</t>
  </si>
  <si>
    <r>
      <rPr>
        <b/>
        <sz val="10"/>
        <rFont val="Times New Roman"/>
        <family val="1"/>
        <charset val="204"/>
      </rPr>
      <t>ПП</t>
    </r>
    <r>
      <rPr>
        <b/>
        <sz val="10"/>
        <color indexed="8"/>
        <rFont val="Times New Roman"/>
        <family val="1"/>
        <charset val="204"/>
      </rPr>
      <t xml:space="preserve"> «Развитие сельского хозяйства и расширение рынка сельскохозяйственной продукции в Кызылском кожууне на 2018-2020 годы»</t>
    </r>
  </si>
  <si>
    <t>04 1 00 40000</t>
  </si>
  <si>
    <t>04 1 00 40222</t>
  </si>
  <si>
    <t>Субсидии гражданам на приобретение жилья</t>
  </si>
  <si>
    <t>04 1 00 40262</t>
  </si>
  <si>
    <r>
      <rPr>
        <b/>
        <sz val="10"/>
        <rFont val="Times New Roman"/>
        <family val="1"/>
        <charset val="204"/>
      </rPr>
      <t>ПП</t>
    </r>
    <r>
      <rPr>
        <b/>
        <sz val="10"/>
        <color indexed="8"/>
        <rFont val="Times New Roman"/>
        <family val="1"/>
        <charset val="204"/>
      </rPr>
      <t xml:space="preserve"> «Противодействие незаконному обороту наркотических средств на территории Кызылского кожууна»</t>
    </r>
  </si>
  <si>
    <t>04 2 00 40000</t>
  </si>
  <si>
    <r>
      <t>ПП</t>
    </r>
    <r>
      <rPr>
        <b/>
        <sz val="10"/>
        <color indexed="8"/>
        <rFont val="Times New Roman"/>
        <family val="1"/>
        <charset val="204"/>
      </rPr>
      <t xml:space="preserve"> «Развитие и  поддержка малого и среднего предпринимательства в Кызылском кожууне на 2018-2020 годы» </t>
    </r>
  </si>
  <si>
    <t>04 3 00 40000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</si>
  <si>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</si>
  <si>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r>
      <t>ПП</t>
    </r>
    <r>
      <rPr>
        <b/>
        <sz val="10"/>
        <color indexed="8"/>
        <rFont val="Times New Roman"/>
        <family val="1"/>
        <charset val="204"/>
      </rPr>
      <t xml:space="preserve"> «Кыштаг для молодой семьи» </t>
    </r>
  </si>
  <si>
    <t>04 4 00 40000</t>
  </si>
  <si>
    <t>Субсидии на фин.обеспечение затрат в связи с производством (реализацией товаров), выполнением работ, оказанием услуг, порядком предоставления которых установлено требование о последующем подтверждении их использования в соответствии с целями предоставления</t>
  </si>
  <si>
    <t>04 4 04 02000</t>
  </si>
  <si>
    <t>МП "Меры борьбы с бруцеллезом животных в Кызылском кожууне на 2018-2020 годы"</t>
  </si>
  <si>
    <t>05 1 00 40000</t>
  </si>
  <si>
    <t>05 1 00 40290</t>
  </si>
  <si>
    <t>МП "Содействие занятости населения ГКУ РТ "Центра занятости населения Кызылского кожууна на 2018-2020 гг."</t>
  </si>
  <si>
    <t>15 1 00 40000</t>
  </si>
  <si>
    <t>МП "Развитие транспортной инфраструктуры в Кызылском кожууне на 2018-2020 гг."</t>
  </si>
  <si>
    <t>15 2 00 40000</t>
  </si>
  <si>
    <t>15 2 00 40226</t>
  </si>
  <si>
    <t>Жилищно-коммунальное хозяйство</t>
  </si>
  <si>
    <t>Благоустройство</t>
  </si>
  <si>
    <t>ПП "Коммунальное хозяйство"</t>
  </si>
  <si>
    <t>06 2 00 40000</t>
  </si>
  <si>
    <t>06 2 00 40223</t>
  </si>
  <si>
    <t>06 2 00 40225</t>
  </si>
  <si>
    <t>06 2 00 40340</t>
  </si>
  <si>
    <t>МП «Формирование комфортной городской среды на территории Кызылского кожууна в 2018-2020 гг.»</t>
  </si>
  <si>
    <t>15 3 00 40000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</si>
  <si>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</si>
  <si>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</si>
  <si>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</si>
  <si>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</si>
  <si>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</si>
  <si>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</si>
  <si>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</si>
  <si>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24 1 01 50270</t>
  </si>
  <si>
    <t>Общее образование</t>
  </si>
  <si>
    <t>07 2 00 00590</t>
  </si>
  <si>
    <t>07 2 00 76020</t>
  </si>
  <si>
    <t>07 2 02 L 0970</t>
  </si>
  <si>
    <t>Дополнительное образование детей</t>
  </si>
  <si>
    <t>07 3 00 00590</t>
  </si>
  <si>
    <t>0810251460</t>
  </si>
  <si>
    <t>Молодежная политика</t>
  </si>
  <si>
    <t>Молодежная политика (оздоровление детей)</t>
  </si>
  <si>
    <t>07 4 00 00000</t>
  </si>
  <si>
    <t>07 4 00 00590</t>
  </si>
  <si>
    <t>07 4 00 75040</t>
  </si>
  <si>
    <t>Пособия, компенсации, меры соц.поддержки по публичным нормативным обязательствам</t>
  </si>
  <si>
    <t>МП "Развитие молодежной политики в Кызылском кожууне на 2018-2020 годы"</t>
  </si>
  <si>
    <t>08 1 00 00000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</si>
  <si>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</si>
  <si>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</si>
  <si>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</si>
  <si>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</si>
  <si>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</si>
  <si>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</si>
  <si>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</si>
  <si>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</si>
  <si>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</si>
  <si>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</si>
  <si>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</si>
  <si>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77 0 10 2У212</t>
  </si>
  <si>
    <t>77 0 10 2У222</t>
  </si>
  <si>
    <t>77 0 10 2У226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</si>
  <si>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</si>
  <si>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</si>
  <si>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</si>
  <si>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</si>
  <si>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</si>
  <si>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Культура (ДК)</t>
  </si>
  <si>
    <t>09 2 00 00000</t>
  </si>
  <si>
    <t>09 2 00 00590</t>
  </si>
  <si>
    <t>882 00 76240</t>
  </si>
  <si>
    <t>0920000000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</si>
  <si>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</si>
  <si>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</si>
  <si>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</si>
  <si>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77 0 10 3Б212</t>
  </si>
  <si>
    <t>Другие вопросы в области культуры, кинематографии (МТО)</t>
  </si>
  <si>
    <t>08</t>
  </si>
  <si>
    <t>04</t>
  </si>
  <si>
    <t>09 3 00 00000</t>
  </si>
  <si>
    <t>111</t>
  </si>
  <si>
    <t>119</t>
  </si>
  <si>
    <t>09 3 00 00340</t>
  </si>
  <si>
    <t>Другие вопросы в области культуры, кинематографии (центр.бухгалтерия)</t>
  </si>
  <si>
    <t>09 3 00 00 000</t>
  </si>
  <si>
    <t>09 3 00 00 222</t>
  </si>
  <si>
    <t>09 3 00 00 290</t>
  </si>
  <si>
    <t>Другие вопросы в области культуры, кинематографии (ФУ)</t>
  </si>
  <si>
    <t>Здравоохранение</t>
  </si>
  <si>
    <t>МП "Развитие системы здравоохранения Кызылского кожууна на 2018-2020 годы"</t>
  </si>
  <si>
    <t>10 1 00 40226</t>
  </si>
  <si>
    <t>10 1 00 40340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</si>
  <si>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</si>
  <si>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</si>
  <si>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</si>
  <si>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</si>
  <si>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</si>
  <si>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Подпрограмма "Доступная среда на 2016-2017гг."</t>
  </si>
  <si>
    <t>11 3 00 40000</t>
  </si>
  <si>
    <t>11 3 00 40262</t>
  </si>
  <si>
    <t>11 3 00 40226</t>
  </si>
  <si>
    <t>ПП "Устойчивое развитие сельских территорий Кызылского кожууна на 2015-2017 годы и на плановый период до 2020 года"</t>
  </si>
  <si>
    <t>12 1 00 40000</t>
  </si>
  <si>
    <t>12 1 00 40262</t>
  </si>
  <si>
    <t>ПП «Обеспечение жильем молодых семей  Кызылского кожууна на 2018-2020 гг.»</t>
  </si>
  <si>
    <t>12 2 00 40262</t>
  </si>
  <si>
    <t>Социальное обеспечение населения (пособия на погребение)</t>
  </si>
  <si>
    <t>77 0 30 76120</t>
  </si>
  <si>
    <t>Социальное обеспечение населения (расходы на обществ.транспорт)</t>
  </si>
  <si>
    <t>77 0 30 76110</t>
  </si>
  <si>
    <t>Социальное обеспечение населения (ежемесячн.пособия на ребенка)</t>
  </si>
  <si>
    <t>77 0 30 76070</t>
  </si>
  <si>
    <t>Социальное обеспечение населения (соц.поддержка ветеранов труда и тружеников тыла)</t>
  </si>
  <si>
    <t>77 0 30 76060</t>
  </si>
  <si>
    <t>Социальное обеспечение населения (соц.поддержка реабилитированным лицам)</t>
  </si>
  <si>
    <t>77 0 30 76080</t>
  </si>
  <si>
    <t>Социальное обеспечение населения (жилищные субсидии гражданам)</t>
  </si>
  <si>
    <t>77 0 30 76030</t>
  </si>
  <si>
    <t>Социальное обеспечение населения (выплаты инвалидам)</t>
  </si>
  <si>
    <t>01 1 30 52500</t>
  </si>
  <si>
    <t>Социальное обеспечение населения (компенсация льгот по ЖКУ пед.работникам)</t>
  </si>
  <si>
    <t>87 2 30 76140</t>
  </si>
  <si>
    <t>МП "Социальная поддержка отдельных категорий граждан муниципального района "Кызылский кожуун" РТ" на 2018-2020 гг."</t>
  </si>
  <si>
    <t>11 2 00 40000</t>
  </si>
  <si>
    <t>11 2 00 40262</t>
  </si>
  <si>
    <t>11 2 00 40290</t>
  </si>
  <si>
    <t xml:space="preserve">Охрана семьи и детства </t>
  </si>
  <si>
    <t>Социальное обеспечение населения (единовремен.выплаты при рождении ребенка, выплаты по уходу за ребенком)</t>
  </si>
  <si>
    <t>10 3 36 53800</t>
  </si>
  <si>
    <t>770 30 55730</t>
  </si>
  <si>
    <t>Охрана семьи и детства (компенсация род.платы)</t>
  </si>
  <si>
    <t>77 0 30 76090</t>
  </si>
  <si>
    <t>Другие вопросы в области социальной политики</t>
  </si>
  <si>
    <t>МП "Улучшение условий и охраны труда в муниципальных учреждениях администрации МР "Кызылский кожуун" РТ на 2018-2020 годы"</t>
  </si>
  <si>
    <t>13 3 00 40000</t>
  </si>
  <si>
    <t>13 3 00 40226</t>
  </si>
  <si>
    <t>Другие вопросы в области социальной политики (содержание отдела жилищных субсидий)</t>
  </si>
  <si>
    <t>77 0 20 76040</t>
  </si>
  <si>
    <t>Другие вопросы в области социальной политики (аппарат)</t>
  </si>
  <si>
    <t>77 0 10 4Т000</t>
  </si>
  <si>
    <t>77 0 10 4Т222</t>
  </si>
  <si>
    <t>77 0 10 4Т223</t>
  </si>
  <si>
    <t>77 0 10 4Т225</t>
  </si>
  <si>
    <t>77 0 10 4Т226</t>
  </si>
  <si>
    <t>77 0 10 4Т290</t>
  </si>
  <si>
    <t>Физическая культура и спорт</t>
  </si>
  <si>
    <t>Другие вопросы в области физической культуры и спорта</t>
  </si>
  <si>
    <t>МП "Развитие физической культуры и спорта в Кызылском кожууне на 2018-2020 годы"</t>
  </si>
  <si>
    <t>14 1 00 40000</t>
  </si>
  <si>
    <t>14 1 00 40290</t>
  </si>
  <si>
    <t>Средства массовой информации</t>
  </si>
  <si>
    <t>Периодическая печать и издательства</t>
  </si>
  <si>
    <t>770005Р00А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</si>
  <si>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</si>
  <si>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</si>
  <si>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</t>
  </si>
  <si>
    <t>77 0 20 13231</t>
  </si>
  <si>
    <t>Межбюджетные трансферты общего характера бюджетам бюджетной системы РФ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</si>
  <si>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</si>
  <si>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</si>
  <si>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</si>
  <si>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</si>
  <si>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</si>
  <si>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</si>
  <si>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</si>
  <si>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</si>
  <si>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Субсидии, за исключением субсидии на софинансирование капитальных вложений в объекты государственной (муниципальной) собственности</t>
  </si>
  <si>
    <t>Прочие межбюджетные трансферты общего характера (субсидии труднодоступным)</t>
  </si>
  <si>
    <t>97 0 00 75060</t>
  </si>
  <si>
    <t>Прочие межбюджетные трансферты общего характера (на продажу алкогольной продукции)</t>
  </si>
  <si>
    <t>97 0 00 76050</t>
  </si>
  <si>
    <t>Прочие межбюджетные трансферты общего характера (субвенции поселениям)</t>
  </si>
  <si>
    <t>ВСЕГО</t>
  </si>
  <si>
    <t xml:space="preserve">Приложение 8 </t>
  </si>
  <si>
    <t>Приложение 11</t>
  </si>
  <si>
    <t>к Решению Хурала Представителей</t>
  </si>
  <si>
    <t>"О кожуунном бюджете муниципального района "Кызылский кожуун" Республики Тыва</t>
  </si>
  <si>
    <t>на 2019 год и на плановый период 2020 и 2021 годов"</t>
  </si>
  <si>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</si>
  <si>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>(тыс. рублей)</t>
  </si>
  <si>
    <t>Наименование объекта и его местонахождение</t>
  </si>
  <si>
    <t xml:space="preserve">Государственная программа </t>
  </si>
  <si>
    <t>ФБ</t>
  </si>
  <si>
    <t>РБ</t>
  </si>
  <si>
    <t>Приложение 10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</si>
  <si>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2019 год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</si>
  <si>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</si>
  <si>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</si>
  <si>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</si>
  <si>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</si>
  <si>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31.12.2017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</si>
  <si>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</si>
  <si>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</si>
  <si>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</si>
  <si>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 xml:space="preserve">Другие общегосударственные вопросы </t>
  </si>
  <si>
    <t>13</t>
  </si>
  <si>
    <t>01 1 00 00212</t>
  </si>
  <si>
    <t>01 1 00 00222</t>
  </si>
  <si>
    <t>03 1 00 00000</t>
  </si>
  <si>
    <t>03 1 00 40226</t>
  </si>
  <si>
    <t>03 1 00 40310</t>
  </si>
  <si>
    <r>
      <t>ПП «</t>
    </r>
    <r>
      <rPr>
        <b/>
        <sz val="10"/>
        <rFont val="Times New Roman"/>
        <family val="1"/>
        <charset val="204"/>
      </rPr>
      <t>Профилактика экстремизма и ликвидация последствий проявления терроризма и экстремизма на территории Кызылского кожууна на 2017-2020 годы</t>
    </r>
    <r>
      <rPr>
        <b/>
        <sz val="10"/>
        <color indexed="8"/>
        <rFont val="Times New Roman"/>
        <family val="1"/>
        <charset val="204"/>
      </rPr>
      <t>»</t>
    </r>
  </si>
  <si>
    <t>Сельское хозяйство и рыболовство (аппарат)</t>
  </si>
  <si>
    <t>77 0 10 1С225</t>
  </si>
  <si>
    <t>77 0 10 1С290</t>
  </si>
  <si>
    <t>77 0 20 00000</t>
  </si>
  <si>
    <t>04 1 00 40310</t>
  </si>
  <si>
    <t>04 1 00 40340</t>
  </si>
  <si>
    <t>04 3 00 40242</t>
  </si>
  <si>
    <t>04 4 00 40242</t>
  </si>
  <si>
    <t>05 1 00 00000</t>
  </si>
  <si>
    <t>15 1 00 40226</t>
  </si>
  <si>
    <t xml:space="preserve">Другие вопросы в области культуры, кинематографии </t>
  </si>
  <si>
    <t>002</t>
  </si>
  <si>
    <t>09 3 00 00226</t>
  </si>
  <si>
    <t>Другие вопросы в области здравоохранения</t>
  </si>
  <si>
    <t>10 1 00 00000</t>
  </si>
  <si>
    <t>12 1 00 00000</t>
  </si>
  <si>
    <t>12 2 00 00000</t>
  </si>
  <si>
    <t>Другие вопорсы в области физической культуры и спорта</t>
  </si>
  <si>
    <t>14 1 00 00000</t>
  </si>
  <si>
    <t>77 0 00 00000</t>
  </si>
  <si>
    <t>Финансовое управление</t>
  </si>
  <si>
    <t>Управление образования</t>
  </si>
  <si>
    <t>Управление культуры</t>
  </si>
  <si>
    <t>Дополнительное образование детей (ДШИ)</t>
  </si>
  <si>
    <t>09 3 00 00211</t>
  </si>
  <si>
    <t>09 3 00 00213</t>
  </si>
  <si>
    <t>Управление социальной защиты и трудовых отношений</t>
  </si>
  <si>
    <t>0750000000</t>
  </si>
  <si>
    <t xml:space="preserve"> "Кызылский кожуун"  Республики Тыва на 2019 год</t>
  </si>
  <si>
    <t xml:space="preserve">  и на плановый период 2020 и 2021 годов"</t>
  </si>
  <si>
    <t>РАСПРЕДЕЛЕНИЕ</t>
  </si>
  <si>
    <t xml:space="preserve">бюджетных ассигнований на реализацию муниципальных  программ на 2019 год </t>
  </si>
  <si>
    <t xml:space="preserve">                                                                                        (тыс. рублей)</t>
  </si>
  <si>
    <t>Наименование программ</t>
  </si>
  <si>
    <t>Лимит на 2019 год</t>
  </si>
  <si>
    <t>2</t>
  </si>
  <si>
    <t>3</t>
  </si>
  <si>
    <t>4</t>
  </si>
  <si>
    <t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2018-2020 годы"</t>
  </si>
  <si>
    <t>0110000000               0120000000</t>
  </si>
  <si>
    <t>МП "Обеспечение общественного порядка и противодействие преступности в Кызылском кожууне на 2017-2020 годы"</t>
  </si>
  <si>
    <t xml:space="preserve">0310040000            0320040000           0330040000           </t>
  </si>
  <si>
    <t>МП "Создание условий для устойчивого экономического развития в муниципальном районе "Кызылский кожуун" на 2018-2020 годы"</t>
  </si>
  <si>
    <t>0410040000       0420040000        0430040000     0440040000</t>
  </si>
  <si>
    <t>МП "Жилищно-коммунальное хозяйство муниципального района "Кызылский кожуун" Республики Тыва на 2018-2020 годы"</t>
  </si>
  <si>
    <t xml:space="preserve">   0620040000          </t>
  </si>
  <si>
    <t>МП "Развитие образования муниципального района "Кызылский кожуун" на 2018-2020 годы"</t>
  </si>
  <si>
    <t xml:space="preserve">0710000000                  0720000000               0730000000                       0740000000            0750000000                                     </t>
  </si>
  <si>
    <t>МП "Развитие культуры и туризма Кызылского кожууна на 2018-2020 годы"</t>
  </si>
  <si>
    <t xml:space="preserve">0730000590                               0910000590                                    0920000000                                          0930000000                         0950000000           0960000000                       </t>
  </si>
  <si>
    <t>1010040000          1020040000          1030040000</t>
  </si>
  <si>
    <t>МП "Социальная поддержка отдельных категорий граждан муниципального района "Кызылский кожуун РТ" на 2018-2020 годы"</t>
  </si>
  <si>
    <t xml:space="preserve">1110040000         1120040000         1130040000      </t>
  </si>
  <si>
    <t>1330040000</t>
  </si>
  <si>
    <t>МП "Обеспечение жителей Кызылского кожууна доступным и комфортным жильем на 2015-2017 годы и на плановый период до 2020 года"</t>
  </si>
  <si>
    <t>1210040262        1220040262</t>
  </si>
  <si>
    <t>1410040000</t>
  </si>
  <si>
    <t>0810000000</t>
  </si>
  <si>
    <t>0510040000</t>
  </si>
  <si>
    <t>МП "Содействие занятости населения Государственного казенного учреждения Республики Тыва "Центра занятости населения Кызылского кожууна на 2018-2020 гг."</t>
  </si>
  <si>
    <t>1510040000</t>
  </si>
  <si>
    <t>МП "Формирование комфортной городской среды на территории Кызылского кожууна в 2018-2020 гг."</t>
  </si>
  <si>
    <t>1530040000</t>
  </si>
  <si>
    <t xml:space="preserve"> "Кызылский кожуун  Республики Тыва на 2019 год</t>
  </si>
  <si>
    <t>Лимит на 2020 год</t>
  </si>
  <si>
    <t>к Решению Хурала представителей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</si>
  <si>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</si>
  <si>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</si>
  <si>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</si>
  <si>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</si>
  <si>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</si>
  <si>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</si>
  <si>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</si>
  <si>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</si>
  <si>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</si>
  <si>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</si>
  <si>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</si>
  <si>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</si>
  <si>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</si>
  <si>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</si>
  <si>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</si>
  <si>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Внутренние заимствования</t>
  </si>
  <si>
    <t>2018 год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</si>
  <si>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</si>
  <si>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</si>
  <si>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</si>
  <si>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</si>
  <si>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  -  кредиты кредитных организаций</t>
  </si>
  <si>
    <t>1.2</t>
  </si>
  <si>
    <t xml:space="preserve">Погашение </t>
  </si>
  <si>
    <t xml:space="preserve">    - основной долг по кредитам</t>
  </si>
  <si>
    <t xml:space="preserve">    - проценты по кредитам</t>
  </si>
  <si>
    <t>Общий объем заимствований, направляемых на покрытие дефицита кожуунного бюджета</t>
  </si>
  <si>
    <t>привлечение средств</t>
  </si>
  <si>
    <t>погашение основной суммы долга</t>
  </si>
  <si>
    <t>Субвенции на обеспечение равной доступности услуги общественного транспорта для отдельных категорий граждан</t>
  </si>
  <si>
    <t>Субвенции на выплату ежемесячных пособий на первого ребенка, рожденного с 1 января 2018 г., в соответствии с Федеральным законом от 28.12.2017 № 418-ФЗ "О ежемесячных выплатах семьям, имеющим детей"</t>
  </si>
  <si>
    <t>Субенции на оплату части затрат на транспортировку угля граждна, проживающих в труднодоступных населенных пунктах</t>
  </si>
  <si>
    <t>Источники внутреннего финансирования дефицита кожуунного  бюджета муниципального района "Кызылский кожуун" Республики Тыва на 2019 год</t>
  </si>
  <si>
    <t>Перечень                                                                                                                                                                                                 главных администраторов источников внутреннего финансирования дефицита кожуунного бюджета муниципального района "Кызылский кожуун" Республики Тыва на 2019 год и на плановый период 2020 и 2021 годов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</si>
  <si>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2019 год по разделам и подразделам, целевым статьям и видам расходов                                 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</si>
  <si>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2020-2021 годы по разделам и подразделам, целевым статьям и видам расходов                                 </t>
  </si>
  <si>
    <t xml:space="preserve"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государственной собственности муниципального района "Кызылский кожуун" Республики Тыва,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муниципального района "Кызылский кожуун" Республики Тыва), на 2019 год </t>
  </si>
  <si>
    <t>Строительство и реконструкция локальных систем водоснабжения</t>
  </si>
  <si>
    <t>Приложение 12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</si>
  <si>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2020-2021 годы</t>
  </si>
  <si>
    <t xml:space="preserve">                                                                                                                              Приложение 13</t>
  </si>
  <si>
    <t xml:space="preserve">бюджетных ассигнований на реализацию муниципальных программ                                                                               на 2020 и 2021 годы </t>
  </si>
  <si>
    <t>Лимит на 2021 год</t>
  </si>
  <si>
    <t>Приложение 14</t>
  </si>
  <si>
    <t>Программа муниципальных  внутренних заимствований муниципального района "Кызылский кожуун" Республики Тыва на 2019 год и на плановый период 2020 и 2021 годов</t>
  </si>
  <si>
    <t>плановый период</t>
  </si>
  <si>
    <t>Водоколонки поселений кожууна</t>
  </si>
  <si>
    <t>Условно-утвержденные расходы</t>
  </si>
  <si>
    <t>Условно утвержденные расходы</t>
  </si>
  <si>
    <t>Приложение 15</t>
  </si>
  <si>
    <t>5</t>
  </si>
  <si>
    <t>7</t>
  </si>
  <si>
    <t>Приложение 16</t>
  </si>
  <si>
    <t>Приложение 17</t>
  </si>
  <si>
    <t>Таблица 3</t>
  </si>
  <si>
    <t>Таблица 1</t>
  </si>
  <si>
    <t xml:space="preserve"> Источники внутреннего финансирования дефицита кожуунного  бюджета муниципального района "Кызылский кожуун" Республики Тыва на плановый период 2020 и 2021 годы</t>
  </si>
  <si>
    <t>Величина внутреннего государственного долга на 01.01.2021 года</t>
  </si>
  <si>
    <t>Величина внутреннего государственного долга На 01.01.2022 года</t>
  </si>
  <si>
    <t>6</t>
  </si>
  <si>
    <t>8</t>
  </si>
  <si>
    <t>Таблица 2</t>
  </si>
  <si>
    <t>дотации  на поддежку мер по обеспечению сбалансированности бюджетов бюджетам поселений на плановый период 2020 и 2021 годов</t>
  </si>
  <si>
    <t xml:space="preserve">Таблица 4 </t>
  </si>
  <si>
    <t>10</t>
  </si>
  <si>
    <t xml:space="preserve">субсидии 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 бюджетам поселений на 2019 год </t>
  </si>
  <si>
    <t xml:space="preserve">субсидии 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 бюджетам поселений на плановый период 2020 и 2021 годов </t>
  </si>
  <si>
    <t>Таблица 5</t>
  </si>
  <si>
    <t>иных межбюджетных трансфертов бюджетам поселений на 2019</t>
  </si>
  <si>
    <t>дотации на выравнивание бюджетной обеспеченности бюджетам поселений на плановый период 2020 и 2021 годов</t>
  </si>
  <si>
    <t>иных межбюджетных трансфертов бюджетам поселений на плановый период 2020 и 2021 годов</t>
  </si>
  <si>
    <t>"Кызылский кожуун"  Республики Тыва на 2019 год</t>
  </si>
  <si>
    <t xml:space="preserve"> и на плановый период 2020 и 2021 годов"</t>
  </si>
  <si>
    <t>дотации  на поддежку мер по обеспечению сбалансированности бюджетов бюджетам поселений на 2019 год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</si>
  <si>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</si>
  <si>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РТ </t>
  </si>
  <si>
    <t>РАСПРЕДЕЛЕНИЕ                                                                                                                                                                                        на 2019 год субвенций на осуществление полномочий по первичному воинскому учету на территориях, где отсутствуют военные комиссариаты и на осуществление государственных полномочий по установлению запрета на розничную продажу алкогольной продукции в РТ</t>
  </si>
  <si>
    <t>РАСПРЕДЕЛЕНИЕ                                                                                                                                                                                        на плановый период 2020 и 2021 годы субвенций на осуществление полномочий по первичному воинскому учету на территориях, где отсутствуют военные комиссариаты и на осуществление государственных полномочий по установлению запрета на розничную продажу алкогольной продукции в РТ</t>
  </si>
  <si>
    <t>Сумма на 2020 год</t>
  </si>
  <si>
    <t>Сумма на 2021 год</t>
  </si>
  <si>
    <t xml:space="preserve">Приложение 3 </t>
  </si>
  <si>
    <t xml:space="preserve">распределения доходов между </t>
  </si>
  <si>
    <t>кожуунным бюджетом и бюджетами поселений</t>
  </si>
  <si>
    <t>на 2019 год и на плановый период 2020 и 2021 годов</t>
  </si>
  <si>
    <t xml:space="preserve">В части погашения задолженности и перерасчетов по отмененным налогам, сборам и иным обязательным платежам </t>
  </si>
  <si>
    <t>Земельный налог (по обязательствам, возникшим до 1 января 2006 года), мобилизуемый на территориях городских поселений</t>
  </si>
  <si>
    <t>Земельный налог (по обязательствам, возникшим до 1 января 2006 года), мобилизуемый на территориях сельских поселений</t>
  </si>
  <si>
    <t>Налог на рекламу, мобилизуемый на территориях муниципальных районов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</si>
  <si>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</si>
  <si>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</si>
  <si>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городских поселений</t>
  </si>
  <si>
    <t>Прочие доходы от компенсации затрат бюджетов сельских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</si>
  <si>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</si>
  <si>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</si>
  <si>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</si>
  <si>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</si>
  <si>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</si>
  <si>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</si>
  <si>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</si>
  <si>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муниципальных районов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</si>
  <si>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поселений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</si>
  <si>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сельских поселений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</si>
  <si>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</si>
  <si>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</si>
  <si>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</si>
  <si>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</si>
  <si>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</si>
  <si>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городских поселений</t>
  </si>
  <si>
    <t>ПОСТУПЛЕНИЯ ДОХОДОВ В КОЖУУННЫЙ  БЮДЖЕТ МУНИЦИПАЛЬНОГО РАЙОНА</t>
  </si>
  <si>
    <t>"КЫЗЫЛСКИЙ КОЖУУН" РЕСПУБЛИКИ ТЫВА НА 2019 ГОД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</si>
  <si>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</si>
  <si>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</si>
  <si>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</si>
  <si>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</si>
  <si>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</si>
  <si>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</si>
  <si>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</si>
  <si>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</si>
  <si>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</si>
  <si>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</si>
  <si>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</si>
  <si>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</si>
  <si>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</si>
  <si>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</si>
  <si>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</si>
  <si>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</si>
  <si>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</si>
  <si>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</si>
  <si>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10502000020000110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</si>
  <si>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</si>
  <si>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</si>
  <si>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</si>
  <si>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</si>
  <si>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</si>
  <si>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</si>
  <si>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</si>
  <si>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</si>
  <si>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</si>
  <si>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</si>
  <si>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</si>
  <si>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</si>
  <si>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</si>
  <si>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</si>
  <si>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</si>
  <si>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</si>
  <si>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</si>
  <si>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</si>
  <si>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</si>
  <si>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1 11 09030 00 0000 120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</si>
  <si>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</si>
  <si>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</si>
  <si>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</si>
  <si>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</si>
  <si>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</si>
  <si>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</si>
  <si>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</si>
  <si>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</si>
  <si>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ДОХОДЫ ОТ ОКАЗАНИЯ ПЛАТНЫХ УСЛУГ  И КОМПЕНСАЦИИ ЗАТРАТ ГОСУДАРСТВА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</si>
  <si>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</si>
  <si>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</si>
  <si>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</si>
  <si>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</si>
  <si>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</si>
  <si>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</si>
  <si>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</si>
  <si>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</si>
  <si>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</si>
  <si>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</si>
  <si>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</si>
  <si>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</si>
  <si>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</si>
  <si>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2 02 25027 05 0000 150</t>
  </si>
  <si>
    <t>2 02 25097 05 0000 150</t>
  </si>
  <si>
    <t>2 02 25466 05 0000 150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</si>
  <si>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</si>
  <si>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</si>
  <si>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</si>
  <si>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</si>
  <si>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</si>
  <si>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2 02 25515 05 0000 150</t>
  </si>
  <si>
    <t>Субсидии бюджетам муниципальных районов на поддержку экономического и социального развития коренных малочисленных народов Севера, Сибири и Дальнего Востока</t>
  </si>
  <si>
    <t>2 02 25516 05 0000 150</t>
  </si>
  <si>
    <t>Субсидии бюджетам муниципальных районов на реализацию мероприятий по укреплению единства российской нации и этнокультурному развитию народов России</t>
  </si>
  <si>
    <t>2 02 25519 05 0000 150</t>
  </si>
  <si>
    <t>Субсидия бюджетам муниципальных районов на поддержку отрасли культуры</t>
  </si>
  <si>
    <t>2 02 25555 05 0000 150</t>
  </si>
  <si>
    <t>2 02 25560 05 0000 150</t>
  </si>
  <si>
    <t>Субсидии бюджетам муниципальных районов на поддержку обустройства мест массового отдыха населения (городских парков)</t>
  </si>
  <si>
    <t>2 02 25567 05 0000 150</t>
  </si>
  <si>
    <t>Субсидии бюджетам муниципальных районов на реализацию мероприятий по устойчивому развитию сельских территорий</t>
  </si>
  <si>
    <t>2 02 29999 05 0000 150</t>
  </si>
  <si>
    <t>2 02 30000 00 0000 150</t>
  </si>
  <si>
    <t>Субвенции бюджетам бюджетной системы Российской Федерации</t>
  </si>
  <si>
    <t>2 02 30022 050000 150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</si>
  <si>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</si>
  <si>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2 02 30024 05 0000 150</t>
  </si>
  <si>
    <t>Субвенции местным бюджетам на выполнение передаваемых полномочий субъектов Российской Федерации</t>
  </si>
  <si>
    <t>2 02 30013 05 0000 150</t>
  </si>
  <si>
    <t>2 02 35118 05 0000 150</t>
  </si>
  <si>
    <t>2 02 35120 05 0000 150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</si>
  <si>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</si>
  <si>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2 02 35250 05 0000 150</t>
  </si>
  <si>
    <t>2 02 35380 05 0000 150</t>
  </si>
  <si>
    <t>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</si>
  <si>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</si>
  <si>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2 02 35573 05 0000 150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</si>
  <si>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</si>
  <si>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</si>
  <si>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</si>
  <si>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</si>
  <si>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</si>
  <si>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2 02 45390 02 0000 151</t>
  </si>
  <si>
    <t>Межбюджетные трансферты, передаваемые бюджетам на финансовое обеспечение дорожной деятельности</t>
  </si>
  <si>
    <t xml:space="preserve">ИТОГО ДОХОДОВ </t>
  </si>
  <si>
    <t>* 05 - бюджет муниципального района</t>
  </si>
  <si>
    <t>* 04 - бюджет городского округа</t>
  </si>
  <si>
    <t>2 02 30022 00 0000 150</t>
  </si>
  <si>
    <t>2 02 30024 00 0000 150</t>
  </si>
  <si>
    <t>Приложение 6</t>
  </si>
  <si>
    <t>Перечень главных администраторов доходов бюджета муниципального района "Кызылский кожуун" Республики Тыва на 2019год и на плановый период 2020 и 2021 годов</t>
  </si>
  <si>
    <t>Финансовое  управление  администрации муниципального района Кызылский кожуун                              Республики Тыва</t>
  </si>
  <si>
    <t xml:space="preserve">202 30024 05 0000 151 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</si>
  <si>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</si>
  <si>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 ФЗ «О государственных пособиях гражданам, имеющим детей»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</si>
  <si>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</si>
  <si>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</si>
  <si>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 xml:space="preserve">Субвенции на предоставление гражданам субсидий на оплату жилого помещения и коммунальных услуг </t>
  </si>
  <si>
    <t xml:space="preserve"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 </t>
  </si>
  <si>
    <t xml:space="preserve">Субвенции на выплату ежемесячных пособий на первого ребенка, рожденного с 1 января 2018 г., в соответствии с Федеральным законом о 28.12.2017 №418-ФЗ "О ежемесячных выплатах семьям, имеющим детей" </t>
  </si>
  <si>
    <t xml:space="preserve">РАСПРЕДЕЛЕНИЕ                                                                                                                                 дотации на выравнивание бюджетной обеспеченности бюджетам                                                      поселений на 2019 год </t>
  </si>
  <si>
    <t>ПП Благоустройство</t>
  </si>
  <si>
    <t>9</t>
  </si>
  <si>
    <t>Субсидии на возмещение убытков, связанных с применением государственных регулируемых цен на электирческую энергию, тепловую энергию и водоснабжение, вырабатываемыми муниципальными организациями коммунального комплекса</t>
  </si>
  <si>
    <t>Субсидии на долевое финансирование расходов на оплату коммунальных услуг ( вотношении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 с учетом доставки и услуг поставщика)</t>
  </si>
  <si>
    <t>Субсидии на закупку и доставку угля для казенных, бюджетных и автономных учреждений расположенных в труднодоступных населенных пунктах</t>
  </si>
  <si>
    <t>Субсидии на организацию отдыха и оздоровления детей</t>
  </si>
  <si>
    <t>Субсидии на строительство и реконструкцию локальных систем водоснабжения</t>
  </si>
  <si>
    <t>Субвенции на реализацию Закона Республики Тыва " 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организациях, обеспечение дополнительного образования детей в муниципальных общеобразовательных организациях"</t>
  </si>
  <si>
    <t>Субвенции на реализацию Закона Республики Тыва " О предоставлении органам местного самоуправления муниципальных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</si>
  <si>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</si>
  <si>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в том числе по поселениям:</t>
  </si>
  <si>
    <t>поселок городского типа Каа-Хем</t>
  </si>
  <si>
    <t>Администрация сумона Сукпак</t>
  </si>
  <si>
    <t>Администрация сумона Целинное</t>
  </si>
  <si>
    <t>Администрация сумона Кара-Хаак</t>
  </si>
  <si>
    <t>Администрация сумона Черби</t>
  </si>
  <si>
    <t>Администрация сумона Усть-Элегест</t>
  </si>
  <si>
    <t>Администрация сумона Баян-Кол</t>
  </si>
  <si>
    <t>Администрация сумона Шамбалыг</t>
  </si>
  <si>
    <t>Администрация сумона Терлиг-Хая</t>
  </si>
  <si>
    <t>Администрация сумона Ээрбек</t>
  </si>
  <si>
    <t>Субвенции на реализацию Закона Республики тыва " О мерах социальной поддержки ветеранов труда и труженников тыла"</t>
  </si>
  <si>
    <t>Субвенции на реализацию полномочий по назначению и выплате ежемесячного пособия на ребенка</t>
  </si>
  <si>
    <t>Субвенции на реализацию Закона Республики Тыва "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</si>
  <si>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Субвенция на обеспечение выполнения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комуннальных услуг</t>
  </si>
  <si>
    <t>Субвенции на обеспечение равной доступности услуг общественного транспорта для отдельных категорий граждан</t>
  </si>
  <si>
    <t>Субвенции на реализацию Закона Республики Тыва " О погребении и похоронном деле в Республике Тыва"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</si>
  <si>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</si>
  <si>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Субвенции на оплату части затрат на транспортировку угля граждан, проживающих в трудоступных населенных пунктах</t>
  </si>
  <si>
    <t>Фонд оплаты труда государственных (муниципальных) органов (КДН)</t>
  </si>
  <si>
    <t>Другие вопросы в области образования КДН</t>
  </si>
  <si>
    <t>Другие вопросы в области образования (внутр.контроль)</t>
  </si>
  <si>
    <t>ПОСТУПЛЕНИЯ ДОХОДОВ В КОЖУУННЫЙ БЮДЖЕТ МУНИЦИПАЛЬНОГО РАЙОНА "КЫЗЫЛСКИЙ КОЖУУН" РЕСПУБЛИКИ ТЫВА НА ПЛАНОВЫЙ ПЕРИОД 2020 И 2021 ГОДОВ</t>
  </si>
  <si>
    <t>от 20 декабря 2018 года №33</t>
  </si>
  <si>
    <t>от  23 декабря 2018 года №33</t>
  </si>
  <si>
    <t xml:space="preserve">                                                                                                                                                               Приложение 7 </t>
  </si>
  <si>
    <t>от 20 декабря  2018 года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</si>
</sst>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р_._-;\-* #,##0.00_р_._-;_-* &quot;-&quot;??_р_._-;_-@_-"/>
    <numFmt numFmtId="165" formatCode="0.0"/>
    <numFmt numFmtId="166" formatCode="#,##0.0"/>
    <numFmt numFmtId="167" formatCode="000"/>
    <numFmt numFmtId="168" formatCode="00"/>
    <numFmt numFmtId="169" formatCode="0000000"/>
    <numFmt numFmtId="170" formatCode="#,##0.0_ ;[Red]\-#,##0.0\ "/>
    <numFmt numFmtId="171" formatCode="#,##0.0000"/>
    <numFmt numFmtId="172" formatCode="#,##0.000"/>
    <numFmt numFmtId="173" formatCode="[$-F800]dddd\,\ mmmm\ dd\,\ yyyy"/>
    <numFmt numFmtId="174" formatCode="_(* #,##0.00_);_(* \(#,##0.00\);_(* &quot;-&quot;??_);_(@_)"/>
    <numFmt numFmtId="175" formatCode="#,##0.000_ ;[Red]\-#,##0.000\ "/>
    <numFmt numFmtId="176" formatCode="#,##0.0000_ ;[Red]\-#,##0.00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6" fillId="0" borderId="0"/>
    <xf numFmtId="0" fontId="6" fillId="0" borderId="0"/>
  </cellStyleXfs>
  <cellXfs count="5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justify" wrapText="1"/>
    </xf>
    <xf numFmtId="165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3" applyNumberFormat="1" applyFont="1" applyFill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wrapText="1"/>
    </xf>
    <xf numFmtId="165" fontId="8" fillId="0" borderId="0" xfId="0" applyNumberFormat="1" applyFont="1" applyAlignment="1">
      <alignment vertical="top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top" wrapText="1"/>
    </xf>
    <xf numFmtId="165" fontId="8" fillId="0" borderId="1" xfId="0" applyNumberFormat="1" applyFont="1" applyBorder="1" applyAlignment="1">
      <alignment vertical="top" wrapText="1"/>
    </xf>
    <xf numFmtId="166" fontId="8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wrapText="1"/>
    </xf>
    <xf numFmtId="0" fontId="10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2" applyFont="1" applyFill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1" fillId="0" borderId="4" xfId="2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wrapText="1"/>
    </xf>
    <xf numFmtId="165" fontId="10" fillId="0" borderId="1" xfId="2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5" xfId="2" applyFont="1" applyBorder="1" applyAlignment="1">
      <alignment horizontal="center" vertical="center"/>
    </xf>
    <xf numFmtId="0" fontId="9" fillId="0" borderId="1" xfId="0" applyFont="1" applyBorder="1"/>
    <xf numFmtId="49" fontId="12" fillId="0" borderId="1" xfId="2" applyNumberFormat="1" applyFont="1" applyBorder="1" applyAlignment="1">
      <alignment horizontal="center" vertical="top"/>
    </xf>
    <xf numFmtId="0" fontId="13" fillId="0" borderId="1" xfId="2" applyFont="1" applyBorder="1" applyAlignment="1">
      <alignment horizontal="center" wrapText="1"/>
    </xf>
    <xf numFmtId="165" fontId="13" fillId="0" borderId="1" xfId="2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 vertical="top" wrapText="1"/>
    </xf>
    <xf numFmtId="0" fontId="14" fillId="0" borderId="0" xfId="0" applyFont="1"/>
    <xf numFmtId="0" fontId="4" fillId="0" borderId="1" xfId="0" applyFont="1" applyBorder="1" applyAlignment="1">
      <alignment horizontal="justify" vertical="top"/>
    </xf>
    <xf numFmtId="0" fontId="8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10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0" xfId="0" applyFont="1" applyFill="1"/>
    <xf numFmtId="0" fontId="10" fillId="0" borderId="0" xfId="0" applyFont="1" applyFill="1" applyAlignment="1"/>
    <xf numFmtId="0" fontId="10" fillId="0" borderId="7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justify" wrapText="1"/>
    </xf>
    <xf numFmtId="0" fontId="9" fillId="0" borderId="4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justify" wrapText="1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justify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10" fillId="2" borderId="1" xfId="3" applyNumberFormat="1" applyFont="1" applyFill="1" applyBorder="1" applyAlignment="1" applyProtection="1">
      <alignment vertical="center" wrapText="1"/>
      <protection hidden="1"/>
    </xf>
    <xf numFmtId="168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169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167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>
      <alignment vertical="center" wrapText="1"/>
    </xf>
    <xf numFmtId="167" fontId="9" fillId="2" borderId="1" xfId="3" applyNumberFormat="1" applyFont="1" applyFill="1" applyBorder="1" applyAlignment="1" applyProtection="1">
      <alignment vertical="center" wrapText="1"/>
      <protection hidden="1"/>
    </xf>
    <xf numFmtId="168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169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2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9" fillId="2" borderId="1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 applyProtection="1">
      <alignment horizontal="right" vertical="center" wrapText="1"/>
      <protection hidden="1"/>
    </xf>
    <xf numFmtId="2" fontId="9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168" fontId="16" fillId="2" borderId="1" xfId="3" applyNumberFormat="1" applyFont="1" applyFill="1" applyBorder="1" applyAlignment="1" applyProtection="1">
      <alignment horizontal="center" vertical="center" wrapText="1"/>
      <protection hidden="1"/>
    </xf>
    <xf numFmtId="49" fontId="16" fillId="2" borderId="1" xfId="0" applyNumberFormat="1" applyFont="1" applyFill="1" applyBorder="1" applyAlignment="1">
      <alignment horizontal="center" vertical="center" wrapText="1"/>
    </xf>
    <xf numFmtId="167" fontId="16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1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5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5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0" borderId="0" xfId="0" applyFont="1"/>
    <xf numFmtId="0" fontId="8" fillId="0" borderId="0" xfId="0" applyFont="1" applyAlignment="1">
      <alignment wrapText="1"/>
    </xf>
    <xf numFmtId="17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9" applyNumberFormat="1" applyFont="1" applyFill="1" applyBorder="1" applyAlignment="1">
      <alignment horizontal="center" vertical="center" wrapText="1"/>
    </xf>
    <xf numFmtId="164" fontId="10" fillId="0" borderId="1" xfId="9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67" fontId="9" fillId="2" borderId="1" xfId="3" applyNumberFormat="1" applyFont="1" applyFill="1" applyBorder="1" applyAlignment="1" applyProtection="1">
      <alignment horizontal="left" vertical="center" wrapText="1"/>
      <protection hidden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0" xfId="1" applyFont="1" applyFill="1" applyAlignment="1">
      <alignment horizontal="center" vertical="center"/>
    </xf>
    <xf numFmtId="0" fontId="8" fillId="0" borderId="0" xfId="2" applyFont="1"/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0" fontId="8" fillId="0" borderId="0" xfId="2" applyFont="1" applyBorder="1"/>
    <xf numFmtId="166" fontId="8" fillId="0" borderId="1" xfId="2" applyNumberFormat="1" applyFont="1" applyFill="1" applyBorder="1" applyAlignment="1">
      <alignment horizontal="center" vertical="center"/>
    </xf>
    <xf numFmtId="0" fontId="8" fillId="0" borderId="9" xfId="2" applyFont="1" applyBorder="1" applyAlignment="1">
      <alignment vertical="center"/>
    </xf>
    <xf numFmtId="166" fontId="3" fillId="0" borderId="9" xfId="2" applyNumberFormat="1" applyFont="1" applyBorder="1" applyAlignment="1">
      <alignment horizontal="center" vertical="center"/>
    </xf>
    <xf numFmtId="165" fontId="8" fillId="0" borderId="0" xfId="2" applyNumberFormat="1" applyFont="1"/>
    <xf numFmtId="0" fontId="3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/>
    </xf>
    <xf numFmtId="171" fontId="8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172" fontId="3" fillId="0" borderId="1" xfId="2" applyNumberFormat="1" applyFont="1" applyBorder="1" applyAlignment="1">
      <alignment horizontal="center" vertical="center"/>
    </xf>
    <xf numFmtId="0" fontId="3" fillId="0" borderId="0" xfId="2" applyFont="1"/>
    <xf numFmtId="0" fontId="9" fillId="0" borderId="0" xfId="2" applyFont="1" applyAlignment="1">
      <alignment horizontal="right"/>
    </xf>
    <xf numFmtId="0" fontId="5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22" fillId="0" borderId="7" xfId="2" applyFont="1" applyFill="1" applyBorder="1" applyAlignment="1">
      <alignment horizontal="left" vertical="center" wrapText="1"/>
    </xf>
    <xf numFmtId="165" fontId="4" fillId="0" borderId="7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165" fontId="4" fillId="0" borderId="4" xfId="2" applyNumberFormat="1" applyFont="1" applyBorder="1" applyAlignment="1">
      <alignment horizontal="center" vertical="center"/>
    </xf>
    <xf numFmtId="0" fontId="22" fillId="0" borderId="4" xfId="2" applyFont="1" applyBorder="1" applyAlignment="1">
      <alignment horizontal="justify" vertical="center" wrapText="1"/>
    </xf>
    <xf numFmtId="49" fontId="4" fillId="0" borderId="4" xfId="2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165" fontId="4" fillId="0" borderId="9" xfId="2" applyNumberFormat="1" applyFont="1" applyBorder="1" applyAlignment="1">
      <alignment horizontal="center" vertical="center"/>
    </xf>
    <xf numFmtId="0" fontId="4" fillId="0" borderId="0" xfId="2" applyFont="1"/>
    <xf numFmtId="0" fontId="24" fillId="0" borderId="1" xfId="5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8" fillId="2" borderId="1" xfId="5" applyFont="1" applyFill="1" applyBorder="1" applyAlignment="1">
      <alignment vertical="center" wrapText="1"/>
    </xf>
    <xf numFmtId="0" fontId="24" fillId="2" borderId="1" xfId="5" applyFont="1" applyFill="1" applyBorder="1" applyAlignment="1">
      <alignment horizontal="justify" vertical="center" wrapText="1"/>
    </xf>
    <xf numFmtId="170" fontId="24" fillId="2" borderId="1" xfId="5" applyNumberFormat="1" applyFont="1" applyFill="1" applyBorder="1" applyAlignment="1">
      <alignment horizontal="center" vertical="center" wrapText="1" shrinkToFit="1"/>
    </xf>
    <xf numFmtId="0" fontId="28" fillId="2" borderId="1" xfId="5" applyFont="1" applyFill="1" applyBorder="1" applyAlignment="1">
      <alignment horizontal="justify" vertical="center" wrapText="1"/>
    </xf>
    <xf numFmtId="170" fontId="28" fillId="2" borderId="1" xfId="5" applyNumberFormat="1" applyFont="1" applyFill="1" applyBorder="1" applyAlignment="1">
      <alignment horizontal="center" vertical="center" wrapText="1"/>
    </xf>
    <xf numFmtId="0" fontId="28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2" fontId="9" fillId="0" borderId="0" xfId="0" applyNumberFormat="1" applyFont="1" applyFill="1" applyAlignment="1">
      <alignment vertical="center"/>
    </xf>
    <xf numFmtId="167" fontId="10" fillId="0" borderId="1" xfId="3" applyNumberFormat="1" applyFont="1" applyFill="1" applyBorder="1" applyAlignment="1" applyProtection="1">
      <alignment vertical="center" wrapText="1"/>
      <protection hidden="1"/>
    </xf>
    <xf numFmtId="168" fontId="10" fillId="0" borderId="1" xfId="3" applyNumberFormat="1" applyFont="1" applyFill="1" applyBorder="1" applyAlignment="1" applyProtection="1">
      <alignment vertical="center" wrapText="1"/>
      <protection hidden="1"/>
    </xf>
    <xf numFmtId="169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167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49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167" fontId="9" fillId="0" borderId="1" xfId="3" applyNumberFormat="1" applyFont="1" applyFill="1" applyBorder="1" applyAlignment="1" applyProtection="1">
      <alignment vertical="center" wrapText="1"/>
      <protection hidden="1"/>
    </xf>
    <xf numFmtId="168" fontId="9" fillId="0" borderId="1" xfId="3" applyNumberFormat="1" applyFont="1" applyFill="1" applyBorder="1" applyAlignment="1" applyProtection="1">
      <alignment vertical="center" wrapText="1"/>
      <protection hidden="1"/>
    </xf>
    <xf numFmtId="16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165" fontId="10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68" fontId="9" fillId="0" borderId="0" xfId="3" applyNumberFormat="1" applyFont="1" applyFill="1" applyBorder="1" applyAlignment="1" applyProtection="1">
      <alignment vertical="center" wrapText="1"/>
      <protection hidden="1"/>
    </xf>
    <xf numFmtId="169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0" xfId="3" applyNumberFormat="1" applyFont="1" applyFill="1" applyBorder="1" applyAlignment="1" applyProtection="1">
      <alignment horizontal="right" vertical="center" wrapText="1"/>
      <protection hidden="1"/>
    </xf>
    <xf numFmtId="2" fontId="10" fillId="0" borderId="0" xfId="0" applyNumberFormat="1" applyFont="1" applyFill="1" applyAlignment="1">
      <alignment vertical="center"/>
    </xf>
    <xf numFmtId="168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>
      <alignment horizontal="right" vertical="center" wrapText="1"/>
    </xf>
    <xf numFmtId="49" fontId="9" fillId="0" borderId="1" xfId="3" applyNumberFormat="1" applyFont="1" applyFill="1" applyBorder="1" applyAlignment="1">
      <alignment horizontal="right" vertical="center" wrapText="1"/>
    </xf>
    <xf numFmtId="167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4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168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3" applyFont="1" applyFill="1" applyBorder="1" applyAlignment="1">
      <alignment vertical="center" wrapText="1"/>
    </xf>
    <xf numFmtId="2" fontId="10" fillId="0" borderId="1" xfId="3" applyNumberFormat="1" applyFont="1" applyFill="1" applyBorder="1" applyAlignment="1">
      <alignment horizontal="center" vertical="center" wrapText="1"/>
    </xf>
    <xf numFmtId="2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9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/>
      <protection hidden="1"/>
    </xf>
    <xf numFmtId="0" fontId="19" fillId="0" borderId="1" xfId="0" applyFont="1" applyFill="1" applyBorder="1" applyAlignment="1">
      <alignment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2" fontId="9" fillId="0" borderId="1" xfId="0" applyNumberFormat="1" applyFont="1" applyFill="1" applyBorder="1" applyAlignment="1">
      <alignment horizontal="center" vertical="center" wrapText="1"/>
    </xf>
    <xf numFmtId="167" fontId="29" fillId="0" borderId="1" xfId="3" applyNumberFormat="1" applyFont="1" applyFill="1" applyBorder="1" applyAlignment="1" applyProtection="1">
      <alignment vertical="center" wrapText="1"/>
      <protection hidden="1"/>
    </xf>
    <xf numFmtId="168" fontId="29" fillId="0" borderId="1" xfId="3" applyNumberFormat="1" applyFont="1" applyFill="1" applyBorder="1" applyAlignment="1" applyProtection="1">
      <alignment vertical="center" wrapText="1"/>
      <protection hidden="1"/>
    </xf>
    <xf numFmtId="167" fontId="29" fillId="0" borderId="1" xfId="3" applyNumberFormat="1" applyFont="1" applyFill="1" applyBorder="1" applyAlignment="1" applyProtection="1">
      <alignment horizontal="right" vertical="center" wrapText="1"/>
      <protection hidden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9" fillId="0" borderId="1" xfId="3" applyNumberFormat="1" applyFont="1" applyFill="1" applyBorder="1" applyAlignment="1" applyProtection="1">
      <alignment horizontal="left" vertical="center" wrapText="1"/>
      <protection hidden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left" vertical="center" wrapText="1"/>
      <protection hidden="1"/>
    </xf>
    <xf numFmtId="49" fontId="16" fillId="0" borderId="1" xfId="0" applyNumberFormat="1" applyFont="1" applyFill="1" applyBorder="1" applyAlignment="1">
      <alignment horizontal="center" vertical="center" wrapText="1"/>
    </xf>
    <xf numFmtId="167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164" fontId="9" fillId="0" borderId="1" xfId="1" applyFont="1" applyFill="1" applyBorder="1" applyAlignment="1">
      <alignment horizontal="left" vertical="center" shrinkToFit="1"/>
    </xf>
    <xf numFmtId="164" fontId="9" fillId="0" borderId="1" xfId="1" applyFont="1" applyFill="1" applyBorder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10" fillId="0" borderId="1" xfId="2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9" fillId="0" borderId="0" xfId="2" applyFont="1" applyAlignment="1"/>
    <xf numFmtId="0" fontId="9" fillId="0" borderId="0" xfId="2" applyFont="1"/>
    <xf numFmtId="0" fontId="8" fillId="0" borderId="1" xfId="0" applyFont="1" applyBorder="1" applyAlignment="1">
      <alignment horizontal="center" vertical="top" wrapText="1"/>
    </xf>
    <xf numFmtId="0" fontId="9" fillId="0" borderId="0" xfId="2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1" fillId="0" borderId="0" xfId="0" applyFont="1"/>
    <xf numFmtId="0" fontId="11" fillId="0" borderId="0" xfId="5" applyNumberFormat="1" applyFont="1" applyFill="1" applyBorder="1" applyAlignment="1">
      <alignment horizontal="right" vertical="center"/>
    </xf>
    <xf numFmtId="0" fontId="30" fillId="0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166" fontId="30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/>
    <xf numFmtId="0" fontId="4" fillId="2" borderId="0" xfId="0" applyFont="1" applyFill="1" applyAlignment="1">
      <alignment horizontal="right"/>
    </xf>
    <xf numFmtId="0" fontId="16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/>
    </xf>
    <xf numFmtId="0" fontId="9" fillId="2" borderId="1" xfId="4" applyFont="1" applyFill="1" applyBorder="1" applyAlignment="1">
      <alignment horizontal="center" vertical="top" wrapText="1"/>
    </xf>
    <xf numFmtId="0" fontId="22" fillId="2" borderId="1" xfId="5" applyFont="1" applyFill="1" applyBorder="1" applyAlignment="1">
      <alignment vertical="top" wrapText="1"/>
    </xf>
    <xf numFmtId="0" fontId="32" fillId="2" borderId="1" xfId="4" applyFont="1" applyFill="1" applyBorder="1" applyAlignment="1">
      <alignment horizontal="center" vertical="top" wrapText="1"/>
    </xf>
    <xf numFmtId="0" fontId="33" fillId="2" borderId="1" xfId="5" applyFont="1" applyFill="1" applyBorder="1" applyAlignment="1">
      <alignment vertical="top" wrapText="1"/>
    </xf>
    <xf numFmtId="0" fontId="22" fillId="2" borderId="1" xfId="5" applyFont="1" applyFill="1" applyBorder="1" applyAlignment="1">
      <alignment vertical="center" wrapText="1"/>
    </xf>
    <xf numFmtId="0" fontId="9" fillId="2" borderId="1" xfId="4" applyFont="1" applyFill="1" applyBorder="1" applyAlignment="1" applyProtection="1">
      <alignment horizontal="center" vertical="top" wrapText="1"/>
      <protection locked="0"/>
    </xf>
    <xf numFmtId="0" fontId="4" fillId="2" borderId="1" xfId="5" applyFont="1" applyFill="1" applyBorder="1" applyAlignment="1" applyProtection="1">
      <alignment vertical="top" wrapText="1"/>
      <protection locked="0"/>
    </xf>
    <xf numFmtId="0" fontId="4" fillId="2" borderId="1" xfId="5" applyFont="1" applyFill="1" applyBorder="1" applyAlignment="1">
      <alignment vertical="top" wrapText="1"/>
    </xf>
    <xf numFmtId="0" fontId="34" fillId="2" borderId="1" xfId="11" applyFont="1" applyFill="1" applyBorder="1" applyAlignment="1">
      <alignment vertical="top" wrapText="1"/>
    </xf>
    <xf numFmtId="0" fontId="22" fillId="2" borderId="1" xfId="5" applyFont="1" applyFill="1" applyBorder="1" applyAlignment="1" applyProtection="1">
      <alignment vertical="top" wrapText="1"/>
      <protection locked="0"/>
    </xf>
    <xf numFmtId="0" fontId="35" fillId="2" borderId="0" xfId="0" applyFont="1" applyFill="1"/>
    <xf numFmtId="0" fontId="35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right"/>
    </xf>
    <xf numFmtId="0" fontId="35" fillId="2" borderId="0" xfId="0" applyFont="1" applyFill="1" applyAlignment="1">
      <alignment horizontal="center"/>
    </xf>
    <xf numFmtId="0" fontId="35" fillId="2" borderId="0" xfId="0" applyFont="1" applyFill="1" applyAlignment="1">
      <alignment wrapText="1"/>
    </xf>
    <xf numFmtId="0" fontId="35" fillId="2" borderId="1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35" fillId="2" borderId="1" xfId="6" applyNumberFormat="1" applyFont="1" applyFill="1" applyBorder="1" applyAlignment="1">
      <alignment horizontal="center"/>
    </xf>
    <xf numFmtId="0" fontId="35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justify" wrapText="1"/>
    </xf>
    <xf numFmtId="0" fontId="35" fillId="2" borderId="1" xfId="4" applyNumberFormat="1" applyFont="1" applyFill="1" applyBorder="1" applyAlignment="1">
      <alignment horizontal="center"/>
    </xf>
    <xf numFmtId="49" fontId="35" fillId="2" borderId="1" xfId="3" applyNumberFormat="1" applyFont="1" applyFill="1" applyBorder="1" applyAlignment="1" applyProtection="1">
      <alignment horizontal="center"/>
      <protection hidden="1"/>
    </xf>
    <xf numFmtId="0" fontId="35" fillId="2" borderId="1" xfId="0" applyFont="1" applyFill="1" applyBorder="1" applyAlignment="1">
      <alignment horizontal="center"/>
    </xf>
    <xf numFmtId="3" fontId="35" fillId="2" borderId="1" xfId="0" applyNumberFormat="1" applyFont="1" applyFill="1" applyBorder="1" applyAlignment="1">
      <alignment horizontal="center"/>
    </xf>
    <xf numFmtId="3" fontId="35" fillId="2" borderId="1" xfId="0" applyNumberFormat="1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left" vertical="top" wrapText="1"/>
    </xf>
    <xf numFmtId="0" fontId="35" fillId="2" borderId="1" xfId="0" applyNumberFormat="1" applyFont="1" applyFill="1" applyBorder="1" applyAlignment="1">
      <alignment horizontal="justify" wrapText="1"/>
    </xf>
    <xf numFmtId="0" fontId="35" fillId="2" borderId="1" xfId="7" applyNumberFormat="1" applyFont="1" applyFill="1" applyBorder="1" applyAlignment="1" applyProtection="1">
      <alignment horizontal="justify" wrapText="1"/>
    </xf>
    <xf numFmtId="0" fontId="35" fillId="2" borderId="1" xfId="8" applyFont="1" applyFill="1" applyBorder="1" applyAlignment="1">
      <alignment horizontal="justify" wrapText="1"/>
    </xf>
    <xf numFmtId="0" fontId="4" fillId="2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right"/>
    </xf>
    <xf numFmtId="170" fontId="4" fillId="2" borderId="1" xfId="5" applyNumberFormat="1" applyFont="1" applyFill="1" applyBorder="1" applyAlignment="1">
      <alignment horizontal="right" vertical="center"/>
    </xf>
    <xf numFmtId="170" fontId="5" fillId="2" borderId="1" xfId="5" applyNumberFormat="1" applyFont="1" applyFill="1" applyBorder="1" applyAlignment="1">
      <alignment horizontal="right" vertical="center"/>
    </xf>
    <xf numFmtId="0" fontId="9" fillId="2" borderId="1" xfId="4" applyFont="1" applyFill="1" applyBorder="1" applyAlignment="1">
      <alignment horizontal="left" vertical="top" wrapText="1"/>
    </xf>
    <xf numFmtId="175" fontId="4" fillId="2" borderId="1" xfId="5" applyNumberFormat="1" applyFont="1" applyFill="1" applyBorder="1" applyAlignment="1">
      <alignment horizontal="right" vertical="center"/>
    </xf>
    <xf numFmtId="176" fontId="4" fillId="2" borderId="1" xfId="5" applyNumberFormat="1" applyFont="1" applyFill="1" applyBorder="1" applyAlignment="1">
      <alignment horizontal="right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/>
    </xf>
    <xf numFmtId="0" fontId="4" fillId="2" borderId="0" xfId="4" applyFont="1" applyFill="1"/>
    <xf numFmtId="173" fontId="4" fillId="2" borderId="0" xfId="4" applyNumberFormat="1" applyFont="1" applyFill="1"/>
    <xf numFmtId="0" fontId="5" fillId="2" borderId="0" xfId="4" applyFont="1" applyFill="1"/>
    <xf numFmtId="0" fontId="5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/>
    </xf>
    <xf numFmtId="170" fontId="14" fillId="2" borderId="0" xfId="4" applyNumberFormat="1" applyFont="1" applyFill="1" applyAlignment="1">
      <alignment horizontal="left" vertical="center"/>
    </xf>
    <xf numFmtId="0" fontId="10" fillId="2" borderId="1" xfId="4" applyFont="1" applyFill="1" applyBorder="1" applyAlignment="1">
      <alignment horizontal="center" vertical="top" wrapText="1"/>
    </xf>
    <xf numFmtId="0" fontId="5" fillId="2" borderId="1" xfId="4" applyFont="1" applyFill="1" applyBorder="1" applyAlignment="1">
      <alignment vertical="top" wrapText="1"/>
    </xf>
    <xf numFmtId="170" fontId="5" fillId="2" borderId="1" xfId="10" applyNumberFormat="1" applyFont="1" applyFill="1" applyBorder="1" applyAlignment="1">
      <alignment horizontal="right" vertical="center" wrapText="1"/>
    </xf>
    <xf numFmtId="0" fontId="14" fillId="2" borderId="0" xfId="4" applyFont="1" applyFill="1"/>
    <xf numFmtId="0" fontId="4" fillId="2" borderId="1" xfId="4" applyFont="1" applyFill="1" applyBorder="1" applyAlignment="1">
      <alignment vertical="top" wrapText="1"/>
    </xf>
    <xf numFmtId="170" fontId="4" fillId="2" borderId="1" xfId="10" applyNumberFormat="1" applyFont="1" applyFill="1" applyBorder="1" applyAlignment="1">
      <alignment horizontal="right" vertical="center" wrapText="1"/>
    </xf>
    <xf numFmtId="0" fontId="22" fillId="2" borderId="1" xfId="4" applyFont="1" applyFill="1" applyBorder="1" applyAlignment="1">
      <alignment vertical="top" wrapText="1"/>
    </xf>
    <xf numFmtId="0" fontId="30" fillId="2" borderId="1" xfId="4" applyFont="1" applyFill="1" applyBorder="1" applyAlignment="1">
      <alignment vertical="top" wrapText="1"/>
    </xf>
    <xf numFmtId="170" fontId="22" fillId="2" borderId="1" xfId="10" applyNumberFormat="1" applyFont="1" applyFill="1" applyBorder="1" applyAlignment="1">
      <alignment horizontal="right" vertical="center" wrapText="1"/>
    </xf>
    <xf numFmtId="1" fontId="9" fillId="2" borderId="1" xfId="4" applyNumberFormat="1" applyFont="1" applyFill="1" applyBorder="1" applyAlignment="1">
      <alignment horizontal="center" vertical="top" wrapText="1"/>
    </xf>
    <xf numFmtId="170" fontId="30" fillId="2" borderId="1" xfId="10" applyNumberFormat="1" applyFont="1" applyFill="1" applyBorder="1" applyAlignment="1">
      <alignment horizontal="right" vertical="center" wrapText="1"/>
    </xf>
    <xf numFmtId="0" fontId="30" fillId="2" borderId="1" xfId="4" applyFont="1" applyFill="1" applyBorder="1" applyAlignment="1">
      <alignment horizontal="justify" vertical="top"/>
    </xf>
    <xf numFmtId="0" fontId="22" fillId="2" borderId="1" xfId="4" applyFont="1" applyFill="1" applyBorder="1" applyAlignment="1">
      <alignment horizontal="justify" vertical="top"/>
    </xf>
    <xf numFmtId="0" fontId="30" fillId="2" borderId="1" xfId="5" applyFont="1" applyFill="1" applyBorder="1" applyAlignment="1">
      <alignment horizontal="justify" vertical="top" wrapText="1"/>
    </xf>
    <xf numFmtId="0" fontId="5" fillId="2" borderId="0" xfId="5" applyFont="1" applyFill="1"/>
    <xf numFmtId="0" fontId="4" fillId="2" borderId="0" xfId="5" applyFont="1" applyFill="1"/>
    <xf numFmtId="0" fontId="34" fillId="2" borderId="0" xfId="5" applyFont="1" applyFill="1"/>
    <xf numFmtId="0" fontId="4" fillId="2" borderId="1" xfId="5" applyFont="1" applyFill="1" applyBorder="1" applyAlignment="1">
      <alignment vertical="top"/>
    </xf>
    <xf numFmtId="0" fontId="4" fillId="2" borderId="1" xfId="5" applyFont="1" applyFill="1" applyBorder="1" applyAlignment="1">
      <alignment wrapText="1"/>
    </xf>
    <xf numFmtId="170" fontId="34" fillId="2" borderId="1" xfId="5" applyNumberFormat="1" applyFont="1" applyFill="1" applyBorder="1" applyAlignment="1">
      <alignment horizontal="right" vertical="center"/>
    </xf>
    <xf numFmtId="0" fontId="5" fillId="2" borderId="1" xfId="4" applyFont="1" applyFill="1" applyBorder="1" applyAlignment="1">
      <alignment horizontal="center" vertical="top" wrapText="1"/>
    </xf>
    <xf numFmtId="0" fontId="30" fillId="2" borderId="1" xfId="4" applyFont="1" applyFill="1" applyBorder="1" applyAlignment="1">
      <alignment horizontal="justify" vertical="top" wrapText="1"/>
    </xf>
    <xf numFmtId="0" fontId="4" fillId="2" borderId="0" xfId="4" applyFont="1" applyFill="1" applyAlignment="1">
      <alignment horizontal="justify"/>
    </xf>
    <xf numFmtId="2" fontId="4" fillId="2" borderId="0" xfId="4" applyNumberFormat="1" applyFont="1" applyFill="1"/>
    <xf numFmtId="0" fontId="8" fillId="2" borderId="0" xfId="2" applyFont="1" applyFill="1" applyBorder="1"/>
    <xf numFmtId="0" fontId="4" fillId="2" borderId="0" xfId="2" applyFont="1" applyFill="1" applyBorder="1"/>
    <xf numFmtId="170" fontId="6" fillId="2" borderId="0" xfId="2" applyNumberFormat="1" applyFill="1"/>
    <xf numFmtId="0" fontId="6" fillId="2" borderId="0" xfId="2" applyFill="1"/>
    <xf numFmtId="0" fontId="4" fillId="2" borderId="0" xfId="2" applyFont="1" applyFill="1" applyBorder="1" applyAlignment="1">
      <alignment horizontal="right" vertical="center"/>
    </xf>
    <xf numFmtId="0" fontId="30" fillId="2" borderId="1" xfId="4" applyFont="1" applyFill="1" applyBorder="1" applyAlignment="1">
      <alignment horizontal="justify" wrapText="1"/>
    </xf>
    <xf numFmtId="170" fontId="5" fillId="2" borderId="1" xfId="5" applyNumberFormat="1" applyFont="1" applyFill="1" applyBorder="1" applyAlignment="1">
      <alignment horizontal="right"/>
    </xf>
    <xf numFmtId="0" fontId="4" fillId="2" borderId="0" xfId="12" applyFont="1" applyFill="1"/>
    <xf numFmtId="0" fontId="4" fillId="2" borderId="0" xfId="5" applyFont="1" applyFill="1" applyAlignment="1">
      <alignment horizontal="center"/>
    </xf>
    <xf numFmtId="0" fontId="4" fillId="2" borderId="0" xfId="5" applyFont="1" applyFill="1" applyAlignment="1"/>
    <xf numFmtId="0" fontId="4" fillId="2" borderId="1" xfId="4" applyFont="1" applyFill="1" applyBorder="1"/>
    <xf numFmtId="0" fontId="4" fillId="2" borderId="1" xfId="4" applyFont="1" applyFill="1" applyBorder="1" applyAlignment="1">
      <alignment horizontal="right"/>
    </xf>
    <xf numFmtId="0" fontId="4" fillId="2" borderId="1" xfId="4" applyFont="1" applyFill="1" applyBorder="1" applyAlignment="1">
      <alignment horizontal="center" vertical="center" wrapText="1"/>
    </xf>
    <xf numFmtId="170" fontId="4" fillId="2" borderId="0" xfId="4" applyNumberFormat="1" applyFont="1" applyFill="1"/>
    <xf numFmtId="0" fontId="22" fillId="2" borderId="1" xfId="5" applyFont="1" applyFill="1" applyBorder="1" applyAlignment="1">
      <alignment horizontal="justify" vertical="top" wrapText="1"/>
    </xf>
    <xf numFmtId="165" fontId="34" fillId="2" borderId="0" xfId="5" applyNumberFormat="1" applyFont="1" applyFill="1"/>
    <xf numFmtId="170" fontId="6" fillId="2" borderId="1" xfId="2" applyNumberFormat="1" applyFont="1" applyFill="1" applyBorder="1"/>
    <xf numFmtId="170" fontId="6" fillId="2" borderId="0" xfId="2" applyNumberFormat="1" applyFont="1" applyFill="1"/>
    <xf numFmtId="0" fontId="6" fillId="2" borderId="0" xfId="2" applyFont="1" applyFill="1"/>
    <xf numFmtId="0" fontId="35" fillId="2" borderId="0" xfId="0" applyFont="1" applyFill="1" applyAlignment="1"/>
    <xf numFmtId="2" fontId="16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2" fontId="9" fillId="2" borderId="0" xfId="0" applyNumberFormat="1" applyFont="1" applyFill="1" applyAlignment="1">
      <alignment vertical="center"/>
    </xf>
    <xf numFmtId="168" fontId="10" fillId="2" borderId="1" xfId="3" applyNumberFormat="1" applyFont="1" applyFill="1" applyBorder="1" applyAlignment="1" applyProtection="1">
      <alignment vertical="center" wrapText="1"/>
      <protection hidden="1"/>
    </xf>
    <xf numFmtId="169" fontId="10" fillId="2" borderId="1" xfId="3" applyNumberFormat="1" applyFont="1" applyFill="1" applyBorder="1" applyAlignment="1" applyProtection="1">
      <alignment horizontal="right" vertical="center" wrapText="1"/>
      <protection hidden="1"/>
    </xf>
    <xf numFmtId="167" fontId="10" fillId="2" borderId="1" xfId="3" applyNumberFormat="1" applyFont="1" applyFill="1" applyBorder="1" applyAlignment="1" applyProtection="1">
      <alignment horizontal="right" vertical="center" wrapText="1"/>
      <protection hidden="1"/>
    </xf>
    <xf numFmtId="49" fontId="9" fillId="2" borderId="1" xfId="3" applyNumberFormat="1" applyFont="1" applyFill="1" applyBorder="1" applyAlignment="1" applyProtection="1">
      <alignment horizontal="right" vertical="center" wrapText="1"/>
      <protection hidden="1"/>
    </xf>
    <xf numFmtId="168" fontId="9" fillId="2" borderId="1" xfId="3" applyNumberFormat="1" applyFont="1" applyFill="1" applyBorder="1" applyAlignment="1" applyProtection="1">
      <alignment vertical="center" wrapText="1"/>
      <protection hidden="1"/>
    </xf>
    <xf numFmtId="0" fontId="17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2" fontId="10" fillId="2" borderId="0" xfId="0" applyNumberFormat="1" applyFont="1" applyFill="1" applyAlignment="1">
      <alignment vertical="center"/>
    </xf>
    <xf numFmtId="49" fontId="10" fillId="2" borderId="1" xfId="3" applyNumberFormat="1" applyFont="1" applyFill="1" applyBorder="1" applyAlignment="1">
      <alignment horizontal="right" vertical="center" wrapText="1"/>
    </xf>
    <xf numFmtId="49" fontId="9" fillId="2" borderId="1" xfId="3" applyNumberFormat="1" applyFont="1" applyFill="1" applyBorder="1" applyAlignment="1">
      <alignment horizontal="right" vertical="center" wrapText="1"/>
    </xf>
    <xf numFmtId="167" fontId="9" fillId="2" borderId="1" xfId="3" applyNumberFormat="1" applyFont="1" applyFill="1" applyBorder="1" applyAlignment="1" applyProtection="1">
      <alignment horizontal="right" vertical="center" wrapText="1"/>
      <protection hidden="1"/>
    </xf>
    <xf numFmtId="2" fontId="29" fillId="2" borderId="1" xfId="3" applyNumberFormat="1" applyFont="1" applyFill="1" applyBorder="1" applyAlignment="1" applyProtection="1">
      <alignment horizontal="center" vertical="center" wrapText="1"/>
      <protection hidden="1"/>
    </xf>
    <xf numFmtId="168" fontId="10" fillId="2" borderId="1" xfId="3" applyNumberFormat="1" applyFont="1" applyFill="1" applyBorder="1" applyAlignment="1" applyProtection="1">
      <alignment horizontal="right" vertical="center" wrapText="1"/>
      <protection hidden="1"/>
    </xf>
    <xf numFmtId="168" fontId="9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10" fillId="2" borderId="1" xfId="3" applyFont="1" applyFill="1" applyBorder="1" applyAlignment="1">
      <alignment vertical="center" wrapText="1"/>
    </xf>
    <xf numFmtId="169" fontId="9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Alignment="1">
      <alignment vertical="center"/>
    </xf>
    <xf numFmtId="0" fontId="29" fillId="2" borderId="1" xfId="3" applyNumberFormat="1" applyFont="1" applyFill="1" applyBorder="1" applyAlignment="1" applyProtection="1">
      <alignment horizontal="left" vertical="center" wrapText="1"/>
      <protection hidden="1"/>
    </xf>
    <xf numFmtId="167" fontId="29" fillId="2" borderId="1" xfId="3" applyNumberFormat="1" applyFont="1" applyFill="1" applyBorder="1" applyAlignment="1" applyProtection="1">
      <alignment vertical="center" wrapText="1"/>
      <protection hidden="1"/>
    </xf>
    <xf numFmtId="168" fontId="29" fillId="2" borderId="1" xfId="3" applyNumberFormat="1" applyFont="1" applyFill="1" applyBorder="1" applyAlignment="1" applyProtection="1">
      <alignment vertical="center" wrapText="1"/>
      <protection hidden="1"/>
    </xf>
    <xf numFmtId="49" fontId="29" fillId="2" borderId="1" xfId="0" applyNumberFormat="1" applyFont="1" applyFill="1" applyBorder="1" applyAlignment="1">
      <alignment horizontal="center" vertical="center" wrapText="1"/>
    </xf>
    <xf numFmtId="167" fontId="29" fillId="2" borderId="1" xfId="3" applyNumberFormat="1" applyFont="1" applyFill="1" applyBorder="1" applyAlignment="1" applyProtection="1">
      <alignment horizontal="right" vertical="center" wrapText="1"/>
      <protection hidden="1"/>
    </xf>
    <xf numFmtId="2" fontId="2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9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9" applyNumberFormat="1" applyFont="1" applyFill="1" applyBorder="1" applyAlignment="1">
      <alignment horizontal="center" vertical="center" wrapText="1"/>
    </xf>
    <xf numFmtId="164" fontId="10" fillId="2" borderId="1" xfId="9" applyNumberFormat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vertical="center" shrinkToFit="1"/>
    </xf>
    <xf numFmtId="164" fontId="9" fillId="2" borderId="1" xfId="1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0" fontId="4" fillId="2" borderId="0" xfId="4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1" xfId="4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5" fillId="2" borderId="0" xfId="4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4" applyFont="1" applyFill="1" applyAlignment="1">
      <alignment horizontal="right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5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/>
    </xf>
    <xf numFmtId="0" fontId="36" fillId="2" borderId="1" xfId="0" applyFont="1" applyFill="1" applyBorder="1" applyAlignment="1">
      <alignment horizontal="center" wrapText="1"/>
    </xf>
    <xf numFmtId="0" fontId="35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right" wrapText="1"/>
    </xf>
    <xf numFmtId="0" fontId="35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top" wrapText="1"/>
    </xf>
    <xf numFmtId="0" fontId="35" fillId="2" borderId="1" xfId="0" applyFont="1" applyFill="1" applyBorder="1"/>
    <xf numFmtId="0" fontId="35" fillId="2" borderId="1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top" wrapText="1"/>
    </xf>
    <xf numFmtId="0" fontId="36" fillId="2" borderId="5" xfId="0" applyFont="1" applyFill="1" applyBorder="1" applyAlignment="1">
      <alignment horizontal="center" vertical="top" wrapText="1"/>
    </xf>
    <xf numFmtId="0" fontId="36" fillId="2" borderId="6" xfId="0" applyFont="1" applyFill="1" applyBorder="1" applyAlignment="1">
      <alignment horizontal="center" wrapText="1"/>
    </xf>
    <xf numFmtId="0" fontId="36" fillId="2" borderId="5" xfId="0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1" fillId="0" borderId="0" xfId="5" applyNumberFormat="1" applyFont="1" applyFill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2" fillId="0" borderId="0" xfId="5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3" fillId="2" borderId="0" xfId="9" applyFont="1" applyFill="1" applyAlignment="1">
      <alignment horizontal="center" vertical="center" wrapText="1"/>
    </xf>
    <xf numFmtId="0" fontId="10" fillId="2" borderId="1" xfId="9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9" applyFont="1" applyFill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0" fillId="0" borderId="1" xfId="9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166" fontId="8" fillId="0" borderId="1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166" fontId="3" fillId="0" borderId="1" xfId="2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0" fillId="0" borderId="6" xfId="4" applyFont="1" applyFill="1" applyBorder="1" applyAlignment="1">
      <alignment horizontal="center" vertical="center" wrapText="1"/>
    </xf>
    <xf numFmtId="0" fontId="30" fillId="0" borderId="5" xfId="4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/>
    </xf>
    <xf numFmtId="166" fontId="8" fillId="0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30" fillId="0" borderId="10" xfId="4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30" fillId="0" borderId="6" xfId="4" applyFont="1" applyFill="1" applyBorder="1" applyAlignment="1">
      <alignment horizontal="center" vertical="top" wrapText="1"/>
    </xf>
    <xf numFmtId="0" fontId="30" fillId="0" borderId="10" xfId="4" applyFont="1" applyFill="1" applyBorder="1" applyAlignment="1">
      <alignment horizontal="center" vertical="top" wrapText="1"/>
    </xf>
    <xf numFmtId="0" fontId="30" fillId="0" borderId="5" xfId="4" applyFont="1" applyFill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horizontal="right"/>
    </xf>
    <xf numFmtId="0" fontId="30" fillId="0" borderId="1" xfId="4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</cellXfs>
  <cellStyles count="13">
    <cellStyle name="Обычный" xfId="0" builtinId="0"/>
    <cellStyle name="Обычный 2" xfId="5"/>
    <cellStyle name="Обычный 3" xfId="8"/>
    <cellStyle name="Обычный_tmp" xfId="3"/>
    <cellStyle name="Обычный_Взаимные Москв 9мес2006" xfId="11"/>
    <cellStyle name="Обычный_военкомат-2" xfId="7"/>
    <cellStyle name="Обычный_дох" xfId="6"/>
    <cellStyle name="Обычный_Измененные приложения 2006 года к 3 чт." xfId="12"/>
    <cellStyle name="Обычный_Инвестиц.программа на 2005г. для Минфина по новой структк" xfId="9"/>
    <cellStyle name="Обычный_прил.финпом" xfId="2"/>
    <cellStyle name="Обычный_республиканский  2005 г" xfId="4"/>
    <cellStyle name="Финансовый" xfId="1" builtinId="3"/>
    <cellStyle name="Финансовый 5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" sqref="A2:E2"/>
    </sheetView>
  </sheetViews>
  <sheetFormatPr defaultColWidth="9.140625" defaultRowHeight="15" x14ac:dyDescent="0.25"/>
  <cols>
    <col min="1" max="1" width="4.85546875" style="1" customWidth="1"/>
    <col min="2" max="2" width="50.85546875" style="16" customWidth="1"/>
    <col min="3" max="3" width="12" style="1" customWidth="1"/>
    <col min="4" max="4" width="12.5703125" style="1" customWidth="1"/>
    <col min="5" max="5" width="11.7109375" style="1" customWidth="1"/>
    <col min="6" max="256" width="9.140625" style="1"/>
    <col min="257" max="257" width="4.85546875" style="1" customWidth="1"/>
    <col min="258" max="258" width="50.85546875" style="1" customWidth="1"/>
    <col min="259" max="259" width="12" style="1" customWidth="1"/>
    <col min="260" max="260" width="12.5703125" style="1" customWidth="1"/>
    <col min="261" max="261" width="11.7109375" style="1" customWidth="1"/>
    <col min="262" max="512" width="9.140625" style="1"/>
    <col min="513" max="513" width="4.85546875" style="1" customWidth="1"/>
    <col min="514" max="514" width="50.85546875" style="1" customWidth="1"/>
    <col min="515" max="515" width="12" style="1" customWidth="1"/>
    <col min="516" max="516" width="12.5703125" style="1" customWidth="1"/>
    <col min="517" max="517" width="11.7109375" style="1" customWidth="1"/>
    <col min="518" max="768" width="9.140625" style="1"/>
    <col min="769" max="769" width="4.85546875" style="1" customWidth="1"/>
    <col min="770" max="770" width="50.85546875" style="1" customWidth="1"/>
    <col min="771" max="771" width="12" style="1" customWidth="1"/>
    <col min="772" max="772" width="12.5703125" style="1" customWidth="1"/>
    <col min="773" max="773" width="11.7109375" style="1" customWidth="1"/>
    <col min="774" max="1024" width="9.140625" style="1"/>
    <col min="1025" max="1025" width="4.85546875" style="1" customWidth="1"/>
    <col min="1026" max="1026" width="50.85546875" style="1" customWidth="1"/>
    <col min="1027" max="1027" width="12" style="1" customWidth="1"/>
    <col min="1028" max="1028" width="12.5703125" style="1" customWidth="1"/>
    <col min="1029" max="1029" width="11.7109375" style="1" customWidth="1"/>
    <col min="1030" max="1280" width="9.140625" style="1"/>
    <col min="1281" max="1281" width="4.85546875" style="1" customWidth="1"/>
    <col min="1282" max="1282" width="50.85546875" style="1" customWidth="1"/>
    <col min="1283" max="1283" width="12" style="1" customWidth="1"/>
    <col min="1284" max="1284" width="12.5703125" style="1" customWidth="1"/>
    <col min="1285" max="1285" width="11.7109375" style="1" customWidth="1"/>
    <col min="1286" max="1536" width="9.140625" style="1"/>
    <col min="1537" max="1537" width="4.85546875" style="1" customWidth="1"/>
    <col min="1538" max="1538" width="50.85546875" style="1" customWidth="1"/>
    <col min="1539" max="1539" width="12" style="1" customWidth="1"/>
    <col min="1540" max="1540" width="12.5703125" style="1" customWidth="1"/>
    <col min="1541" max="1541" width="11.7109375" style="1" customWidth="1"/>
    <col min="1542" max="1792" width="9.140625" style="1"/>
    <col min="1793" max="1793" width="4.85546875" style="1" customWidth="1"/>
    <col min="1794" max="1794" width="50.85546875" style="1" customWidth="1"/>
    <col min="1795" max="1795" width="12" style="1" customWidth="1"/>
    <col min="1796" max="1796" width="12.5703125" style="1" customWidth="1"/>
    <col min="1797" max="1797" width="11.7109375" style="1" customWidth="1"/>
    <col min="1798" max="2048" width="9.140625" style="1"/>
    <col min="2049" max="2049" width="4.85546875" style="1" customWidth="1"/>
    <col min="2050" max="2050" width="50.85546875" style="1" customWidth="1"/>
    <col min="2051" max="2051" width="12" style="1" customWidth="1"/>
    <col min="2052" max="2052" width="12.5703125" style="1" customWidth="1"/>
    <col min="2053" max="2053" width="11.7109375" style="1" customWidth="1"/>
    <col min="2054" max="2304" width="9.140625" style="1"/>
    <col min="2305" max="2305" width="4.85546875" style="1" customWidth="1"/>
    <col min="2306" max="2306" width="50.85546875" style="1" customWidth="1"/>
    <col min="2307" max="2307" width="12" style="1" customWidth="1"/>
    <col min="2308" max="2308" width="12.5703125" style="1" customWidth="1"/>
    <col min="2309" max="2309" width="11.7109375" style="1" customWidth="1"/>
    <col min="2310" max="2560" width="9.140625" style="1"/>
    <col min="2561" max="2561" width="4.85546875" style="1" customWidth="1"/>
    <col min="2562" max="2562" width="50.85546875" style="1" customWidth="1"/>
    <col min="2563" max="2563" width="12" style="1" customWidth="1"/>
    <col min="2564" max="2564" width="12.5703125" style="1" customWidth="1"/>
    <col min="2565" max="2565" width="11.7109375" style="1" customWidth="1"/>
    <col min="2566" max="2816" width="9.140625" style="1"/>
    <col min="2817" max="2817" width="4.85546875" style="1" customWidth="1"/>
    <col min="2818" max="2818" width="50.85546875" style="1" customWidth="1"/>
    <col min="2819" max="2819" width="12" style="1" customWidth="1"/>
    <col min="2820" max="2820" width="12.5703125" style="1" customWidth="1"/>
    <col min="2821" max="2821" width="11.7109375" style="1" customWidth="1"/>
    <col min="2822" max="3072" width="9.140625" style="1"/>
    <col min="3073" max="3073" width="4.85546875" style="1" customWidth="1"/>
    <col min="3074" max="3074" width="50.85546875" style="1" customWidth="1"/>
    <col min="3075" max="3075" width="12" style="1" customWidth="1"/>
    <col min="3076" max="3076" width="12.5703125" style="1" customWidth="1"/>
    <col min="3077" max="3077" width="11.7109375" style="1" customWidth="1"/>
    <col min="3078" max="3328" width="9.140625" style="1"/>
    <col min="3329" max="3329" width="4.85546875" style="1" customWidth="1"/>
    <col min="3330" max="3330" width="50.85546875" style="1" customWidth="1"/>
    <col min="3331" max="3331" width="12" style="1" customWidth="1"/>
    <col min="3332" max="3332" width="12.5703125" style="1" customWidth="1"/>
    <col min="3333" max="3333" width="11.7109375" style="1" customWidth="1"/>
    <col min="3334" max="3584" width="9.140625" style="1"/>
    <col min="3585" max="3585" width="4.85546875" style="1" customWidth="1"/>
    <col min="3586" max="3586" width="50.85546875" style="1" customWidth="1"/>
    <col min="3587" max="3587" width="12" style="1" customWidth="1"/>
    <col min="3588" max="3588" width="12.5703125" style="1" customWidth="1"/>
    <col min="3589" max="3589" width="11.7109375" style="1" customWidth="1"/>
    <col min="3590" max="3840" width="9.140625" style="1"/>
    <col min="3841" max="3841" width="4.85546875" style="1" customWidth="1"/>
    <col min="3842" max="3842" width="50.85546875" style="1" customWidth="1"/>
    <col min="3843" max="3843" width="12" style="1" customWidth="1"/>
    <col min="3844" max="3844" width="12.5703125" style="1" customWidth="1"/>
    <col min="3845" max="3845" width="11.7109375" style="1" customWidth="1"/>
    <col min="3846" max="4096" width="9.140625" style="1"/>
    <col min="4097" max="4097" width="4.85546875" style="1" customWidth="1"/>
    <col min="4098" max="4098" width="50.85546875" style="1" customWidth="1"/>
    <col min="4099" max="4099" width="12" style="1" customWidth="1"/>
    <col min="4100" max="4100" width="12.5703125" style="1" customWidth="1"/>
    <col min="4101" max="4101" width="11.7109375" style="1" customWidth="1"/>
    <col min="4102" max="4352" width="9.140625" style="1"/>
    <col min="4353" max="4353" width="4.85546875" style="1" customWidth="1"/>
    <col min="4354" max="4354" width="50.85546875" style="1" customWidth="1"/>
    <col min="4355" max="4355" width="12" style="1" customWidth="1"/>
    <col min="4356" max="4356" width="12.5703125" style="1" customWidth="1"/>
    <col min="4357" max="4357" width="11.7109375" style="1" customWidth="1"/>
    <col min="4358" max="4608" width="9.140625" style="1"/>
    <col min="4609" max="4609" width="4.85546875" style="1" customWidth="1"/>
    <col min="4610" max="4610" width="50.85546875" style="1" customWidth="1"/>
    <col min="4611" max="4611" width="12" style="1" customWidth="1"/>
    <col min="4612" max="4612" width="12.5703125" style="1" customWidth="1"/>
    <col min="4613" max="4613" width="11.7109375" style="1" customWidth="1"/>
    <col min="4614" max="4864" width="9.140625" style="1"/>
    <col min="4865" max="4865" width="4.85546875" style="1" customWidth="1"/>
    <col min="4866" max="4866" width="50.85546875" style="1" customWidth="1"/>
    <col min="4867" max="4867" width="12" style="1" customWidth="1"/>
    <col min="4868" max="4868" width="12.5703125" style="1" customWidth="1"/>
    <col min="4869" max="4869" width="11.7109375" style="1" customWidth="1"/>
    <col min="4870" max="5120" width="9.140625" style="1"/>
    <col min="5121" max="5121" width="4.85546875" style="1" customWidth="1"/>
    <col min="5122" max="5122" width="50.85546875" style="1" customWidth="1"/>
    <col min="5123" max="5123" width="12" style="1" customWidth="1"/>
    <col min="5124" max="5124" width="12.5703125" style="1" customWidth="1"/>
    <col min="5125" max="5125" width="11.7109375" style="1" customWidth="1"/>
    <col min="5126" max="5376" width="9.140625" style="1"/>
    <col min="5377" max="5377" width="4.85546875" style="1" customWidth="1"/>
    <col min="5378" max="5378" width="50.85546875" style="1" customWidth="1"/>
    <col min="5379" max="5379" width="12" style="1" customWidth="1"/>
    <col min="5380" max="5380" width="12.5703125" style="1" customWidth="1"/>
    <col min="5381" max="5381" width="11.7109375" style="1" customWidth="1"/>
    <col min="5382" max="5632" width="9.140625" style="1"/>
    <col min="5633" max="5633" width="4.85546875" style="1" customWidth="1"/>
    <col min="5634" max="5634" width="50.85546875" style="1" customWidth="1"/>
    <col min="5635" max="5635" width="12" style="1" customWidth="1"/>
    <col min="5636" max="5636" width="12.5703125" style="1" customWidth="1"/>
    <col min="5637" max="5637" width="11.7109375" style="1" customWidth="1"/>
    <col min="5638" max="5888" width="9.140625" style="1"/>
    <col min="5889" max="5889" width="4.85546875" style="1" customWidth="1"/>
    <col min="5890" max="5890" width="50.85546875" style="1" customWidth="1"/>
    <col min="5891" max="5891" width="12" style="1" customWidth="1"/>
    <col min="5892" max="5892" width="12.5703125" style="1" customWidth="1"/>
    <col min="5893" max="5893" width="11.7109375" style="1" customWidth="1"/>
    <col min="5894" max="6144" width="9.140625" style="1"/>
    <col min="6145" max="6145" width="4.85546875" style="1" customWidth="1"/>
    <col min="6146" max="6146" width="50.85546875" style="1" customWidth="1"/>
    <col min="6147" max="6147" width="12" style="1" customWidth="1"/>
    <col min="6148" max="6148" width="12.5703125" style="1" customWidth="1"/>
    <col min="6149" max="6149" width="11.7109375" style="1" customWidth="1"/>
    <col min="6150" max="6400" width="9.140625" style="1"/>
    <col min="6401" max="6401" width="4.85546875" style="1" customWidth="1"/>
    <col min="6402" max="6402" width="50.85546875" style="1" customWidth="1"/>
    <col min="6403" max="6403" width="12" style="1" customWidth="1"/>
    <col min="6404" max="6404" width="12.5703125" style="1" customWidth="1"/>
    <col min="6405" max="6405" width="11.7109375" style="1" customWidth="1"/>
    <col min="6406" max="6656" width="9.140625" style="1"/>
    <col min="6657" max="6657" width="4.85546875" style="1" customWidth="1"/>
    <col min="6658" max="6658" width="50.85546875" style="1" customWidth="1"/>
    <col min="6659" max="6659" width="12" style="1" customWidth="1"/>
    <col min="6660" max="6660" width="12.5703125" style="1" customWidth="1"/>
    <col min="6661" max="6661" width="11.7109375" style="1" customWidth="1"/>
    <col min="6662" max="6912" width="9.140625" style="1"/>
    <col min="6913" max="6913" width="4.85546875" style="1" customWidth="1"/>
    <col min="6914" max="6914" width="50.85546875" style="1" customWidth="1"/>
    <col min="6915" max="6915" width="12" style="1" customWidth="1"/>
    <col min="6916" max="6916" width="12.5703125" style="1" customWidth="1"/>
    <col min="6917" max="6917" width="11.7109375" style="1" customWidth="1"/>
    <col min="6918" max="7168" width="9.140625" style="1"/>
    <col min="7169" max="7169" width="4.85546875" style="1" customWidth="1"/>
    <col min="7170" max="7170" width="50.85546875" style="1" customWidth="1"/>
    <col min="7171" max="7171" width="12" style="1" customWidth="1"/>
    <col min="7172" max="7172" width="12.5703125" style="1" customWidth="1"/>
    <col min="7173" max="7173" width="11.7109375" style="1" customWidth="1"/>
    <col min="7174" max="7424" width="9.140625" style="1"/>
    <col min="7425" max="7425" width="4.85546875" style="1" customWidth="1"/>
    <col min="7426" max="7426" width="50.85546875" style="1" customWidth="1"/>
    <col min="7427" max="7427" width="12" style="1" customWidth="1"/>
    <col min="7428" max="7428" width="12.5703125" style="1" customWidth="1"/>
    <col min="7429" max="7429" width="11.7109375" style="1" customWidth="1"/>
    <col min="7430" max="7680" width="9.140625" style="1"/>
    <col min="7681" max="7681" width="4.85546875" style="1" customWidth="1"/>
    <col min="7682" max="7682" width="50.85546875" style="1" customWidth="1"/>
    <col min="7683" max="7683" width="12" style="1" customWidth="1"/>
    <col min="7684" max="7684" width="12.5703125" style="1" customWidth="1"/>
    <col min="7685" max="7685" width="11.7109375" style="1" customWidth="1"/>
    <col min="7686" max="7936" width="9.140625" style="1"/>
    <col min="7937" max="7937" width="4.85546875" style="1" customWidth="1"/>
    <col min="7938" max="7938" width="50.85546875" style="1" customWidth="1"/>
    <col min="7939" max="7939" width="12" style="1" customWidth="1"/>
    <col min="7940" max="7940" width="12.5703125" style="1" customWidth="1"/>
    <col min="7941" max="7941" width="11.7109375" style="1" customWidth="1"/>
    <col min="7942" max="8192" width="9.140625" style="1"/>
    <col min="8193" max="8193" width="4.85546875" style="1" customWidth="1"/>
    <col min="8194" max="8194" width="50.85546875" style="1" customWidth="1"/>
    <col min="8195" max="8195" width="12" style="1" customWidth="1"/>
    <col min="8196" max="8196" width="12.5703125" style="1" customWidth="1"/>
    <col min="8197" max="8197" width="11.7109375" style="1" customWidth="1"/>
    <col min="8198" max="8448" width="9.140625" style="1"/>
    <col min="8449" max="8449" width="4.85546875" style="1" customWidth="1"/>
    <col min="8450" max="8450" width="50.85546875" style="1" customWidth="1"/>
    <col min="8451" max="8451" width="12" style="1" customWidth="1"/>
    <col min="8452" max="8452" width="12.5703125" style="1" customWidth="1"/>
    <col min="8453" max="8453" width="11.7109375" style="1" customWidth="1"/>
    <col min="8454" max="8704" width="9.140625" style="1"/>
    <col min="8705" max="8705" width="4.85546875" style="1" customWidth="1"/>
    <col min="8706" max="8706" width="50.85546875" style="1" customWidth="1"/>
    <col min="8707" max="8707" width="12" style="1" customWidth="1"/>
    <col min="8708" max="8708" width="12.5703125" style="1" customWidth="1"/>
    <col min="8709" max="8709" width="11.7109375" style="1" customWidth="1"/>
    <col min="8710" max="8960" width="9.140625" style="1"/>
    <col min="8961" max="8961" width="4.85546875" style="1" customWidth="1"/>
    <col min="8962" max="8962" width="50.85546875" style="1" customWidth="1"/>
    <col min="8963" max="8963" width="12" style="1" customWidth="1"/>
    <col min="8964" max="8964" width="12.5703125" style="1" customWidth="1"/>
    <col min="8965" max="8965" width="11.7109375" style="1" customWidth="1"/>
    <col min="8966" max="9216" width="9.140625" style="1"/>
    <col min="9217" max="9217" width="4.85546875" style="1" customWidth="1"/>
    <col min="9218" max="9218" width="50.85546875" style="1" customWidth="1"/>
    <col min="9219" max="9219" width="12" style="1" customWidth="1"/>
    <col min="9220" max="9220" width="12.5703125" style="1" customWidth="1"/>
    <col min="9221" max="9221" width="11.7109375" style="1" customWidth="1"/>
    <col min="9222" max="9472" width="9.140625" style="1"/>
    <col min="9473" max="9473" width="4.85546875" style="1" customWidth="1"/>
    <col min="9474" max="9474" width="50.85546875" style="1" customWidth="1"/>
    <col min="9475" max="9475" width="12" style="1" customWidth="1"/>
    <col min="9476" max="9476" width="12.5703125" style="1" customWidth="1"/>
    <col min="9477" max="9477" width="11.7109375" style="1" customWidth="1"/>
    <col min="9478" max="9728" width="9.140625" style="1"/>
    <col min="9729" max="9729" width="4.85546875" style="1" customWidth="1"/>
    <col min="9730" max="9730" width="50.85546875" style="1" customWidth="1"/>
    <col min="9731" max="9731" width="12" style="1" customWidth="1"/>
    <col min="9732" max="9732" width="12.5703125" style="1" customWidth="1"/>
    <col min="9733" max="9733" width="11.7109375" style="1" customWidth="1"/>
    <col min="9734" max="9984" width="9.140625" style="1"/>
    <col min="9985" max="9985" width="4.85546875" style="1" customWidth="1"/>
    <col min="9986" max="9986" width="50.85546875" style="1" customWidth="1"/>
    <col min="9987" max="9987" width="12" style="1" customWidth="1"/>
    <col min="9988" max="9988" width="12.5703125" style="1" customWidth="1"/>
    <col min="9989" max="9989" width="11.7109375" style="1" customWidth="1"/>
    <col min="9990" max="10240" width="9.140625" style="1"/>
    <col min="10241" max="10241" width="4.85546875" style="1" customWidth="1"/>
    <col min="10242" max="10242" width="50.85546875" style="1" customWidth="1"/>
    <col min="10243" max="10243" width="12" style="1" customWidth="1"/>
    <col min="10244" max="10244" width="12.5703125" style="1" customWidth="1"/>
    <col min="10245" max="10245" width="11.7109375" style="1" customWidth="1"/>
    <col min="10246" max="10496" width="9.140625" style="1"/>
    <col min="10497" max="10497" width="4.85546875" style="1" customWidth="1"/>
    <col min="10498" max="10498" width="50.85546875" style="1" customWidth="1"/>
    <col min="10499" max="10499" width="12" style="1" customWidth="1"/>
    <col min="10500" max="10500" width="12.5703125" style="1" customWidth="1"/>
    <col min="10501" max="10501" width="11.7109375" style="1" customWidth="1"/>
    <col min="10502" max="10752" width="9.140625" style="1"/>
    <col min="10753" max="10753" width="4.85546875" style="1" customWidth="1"/>
    <col min="10754" max="10754" width="50.85546875" style="1" customWidth="1"/>
    <col min="10755" max="10755" width="12" style="1" customWidth="1"/>
    <col min="10756" max="10756" width="12.5703125" style="1" customWidth="1"/>
    <col min="10757" max="10757" width="11.7109375" style="1" customWidth="1"/>
    <col min="10758" max="11008" width="9.140625" style="1"/>
    <col min="11009" max="11009" width="4.85546875" style="1" customWidth="1"/>
    <col min="11010" max="11010" width="50.85546875" style="1" customWidth="1"/>
    <col min="11011" max="11011" width="12" style="1" customWidth="1"/>
    <col min="11012" max="11012" width="12.5703125" style="1" customWidth="1"/>
    <col min="11013" max="11013" width="11.7109375" style="1" customWidth="1"/>
    <col min="11014" max="11264" width="9.140625" style="1"/>
    <col min="11265" max="11265" width="4.85546875" style="1" customWidth="1"/>
    <col min="11266" max="11266" width="50.85546875" style="1" customWidth="1"/>
    <col min="11267" max="11267" width="12" style="1" customWidth="1"/>
    <col min="11268" max="11268" width="12.5703125" style="1" customWidth="1"/>
    <col min="11269" max="11269" width="11.7109375" style="1" customWidth="1"/>
    <col min="11270" max="11520" width="9.140625" style="1"/>
    <col min="11521" max="11521" width="4.85546875" style="1" customWidth="1"/>
    <col min="11522" max="11522" width="50.85546875" style="1" customWidth="1"/>
    <col min="11523" max="11523" width="12" style="1" customWidth="1"/>
    <col min="11524" max="11524" width="12.5703125" style="1" customWidth="1"/>
    <col min="11525" max="11525" width="11.7109375" style="1" customWidth="1"/>
    <col min="11526" max="11776" width="9.140625" style="1"/>
    <col min="11777" max="11777" width="4.85546875" style="1" customWidth="1"/>
    <col min="11778" max="11778" width="50.85546875" style="1" customWidth="1"/>
    <col min="11779" max="11779" width="12" style="1" customWidth="1"/>
    <col min="11780" max="11780" width="12.5703125" style="1" customWidth="1"/>
    <col min="11781" max="11781" width="11.7109375" style="1" customWidth="1"/>
    <col min="11782" max="12032" width="9.140625" style="1"/>
    <col min="12033" max="12033" width="4.85546875" style="1" customWidth="1"/>
    <col min="12034" max="12034" width="50.85546875" style="1" customWidth="1"/>
    <col min="12035" max="12035" width="12" style="1" customWidth="1"/>
    <col min="12036" max="12036" width="12.5703125" style="1" customWidth="1"/>
    <col min="12037" max="12037" width="11.7109375" style="1" customWidth="1"/>
    <col min="12038" max="12288" width="9.140625" style="1"/>
    <col min="12289" max="12289" width="4.85546875" style="1" customWidth="1"/>
    <col min="12290" max="12290" width="50.85546875" style="1" customWidth="1"/>
    <col min="12291" max="12291" width="12" style="1" customWidth="1"/>
    <col min="12292" max="12292" width="12.5703125" style="1" customWidth="1"/>
    <col min="12293" max="12293" width="11.7109375" style="1" customWidth="1"/>
    <col min="12294" max="12544" width="9.140625" style="1"/>
    <col min="12545" max="12545" width="4.85546875" style="1" customWidth="1"/>
    <col min="12546" max="12546" width="50.85546875" style="1" customWidth="1"/>
    <col min="12547" max="12547" width="12" style="1" customWidth="1"/>
    <col min="12548" max="12548" width="12.5703125" style="1" customWidth="1"/>
    <col min="12549" max="12549" width="11.7109375" style="1" customWidth="1"/>
    <col min="12550" max="12800" width="9.140625" style="1"/>
    <col min="12801" max="12801" width="4.85546875" style="1" customWidth="1"/>
    <col min="12802" max="12802" width="50.85546875" style="1" customWidth="1"/>
    <col min="12803" max="12803" width="12" style="1" customWidth="1"/>
    <col min="12804" max="12804" width="12.5703125" style="1" customWidth="1"/>
    <col min="12805" max="12805" width="11.7109375" style="1" customWidth="1"/>
    <col min="12806" max="13056" width="9.140625" style="1"/>
    <col min="13057" max="13057" width="4.85546875" style="1" customWidth="1"/>
    <col min="13058" max="13058" width="50.85546875" style="1" customWidth="1"/>
    <col min="13059" max="13059" width="12" style="1" customWidth="1"/>
    <col min="13060" max="13060" width="12.5703125" style="1" customWidth="1"/>
    <col min="13061" max="13061" width="11.7109375" style="1" customWidth="1"/>
    <col min="13062" max="13312" width="9.140625" style="1"/>
    <col min="13313" max="13313" width="4.85546875" style="1" customWidth="1"/>
    <col min="13314" max="13314" width="50.85546875" style="1" customWidth="1"/>
    <col min="13315" max="13315" width="12" style="1" customWidth="1"/>
    <col min="13316" max="13316" width="12.5703125" style="1" customWidth="1"/>
    <col min="13317" max="13317" width="11.7109375" style="1" customWidth="1"/>
    <col min="13318" max="13568" width="9.140625" style="1"/>
    <col min="13569" max="13569" width="4.85546875" style="1" customWidth="1"/>
    <col min="13570" max="13570" width="50.85546875" style="1" customWidth="1"/>
    <col min="13571" max="13571" width="12" style="1" customWidth="1"/>
    <col min="13572" max="13572" width="12.5703125" style="1" customWidth="1"/>
    <col min="13573" max="13573" width="11.7109375" style="1" customWidth="1"/>
    <col min="13574" max="13824" width="9.140625" style="1"/>
    <col min="13825" max="13825" width="4.85546875" style="1" customWidth="1"/>
    <col min="13826" max="13826" width="50.85546875" style="1" customWidth="1"/>
    <col min="13827" max="13827" width="12" style="1" customWidth="1"/>
    <col min="13828" max="13828" width="12.5703125" style="1" customWidth="1"/>
    <col min="13829" max="13829" width="11.7109375" style="1" customWidth="1"/>
    <col min="13830" max="14080" width="9.140625" style="1"/>
    <col min="14081" max="14081" width="4.85546875" style="1" customWidth="1"/>
    <col min="14082" max="14082" width="50.85546875" style="1" customWidth="1"/>
    <col min="14083" max="14083" width="12" style="1" customWidth="1"/>
    <col min="14084" max="14084" width="12.5703125" style="1" customWidth="1"/>
    <col min="14085" max="14085" width="11.7109375" style="1" customWidth="1"/>
    <col min="14086" max="14336" width="9.140625" style="1"/>
    <col min="14337" max="14337" width="4.85546875" style="1" customWidth="1"/>
    <col min="14338" max="14338" width="50.85546875" style="1" customWidth="1"/>
    <col min="14339" max="14339" width="12" style="1" customWidth="1"/>
    <col min="14340" max="14340" width="12.5703125" style="1" customWidth="1"/>
    <col min="14341" max="14341" width="11.7109375" style="1" customWidth="1"/>
    <col min="14342" max="14592" width="9.140625" style="1"/>
    <col min="14593" max="14593" width="4.85546875" style="1" customWidth="1"/>
    <col min="14594" max="14594" width="50.85546875" style="1" customWidth="1"/>
    <col min="14595" max="14595" width="12" style="1" customWidth="1"/>
    <col min="14596" max="14596" width="12.5703125" style="1" customWidth="1"/>
    <col min="14597" max="14597" width="11.7109375" style="1" customWidth="1"/>
    <col min="14598" max="14848" width="9.140625" style="1"/>
    <col min="14849" max="14849" width="4.85546875" style="1" customWidth="1"/>
    <col min="14850" max="14850" width="50.85546875" style="1" customWidth="1"/>
    <col min="14851" max="14851" width="12" style="1" customWidth="1"/>
    <col min="14852" max="14852" width="12.5703125" style="1" customWidth="1"/>
    <col min="14853" max="14853" width="11.7109375" style="1" customWidth="1"/>
    <col min="14854" max="15104" width="9.140625" style="1"/>
    <col min="15105" max="15105" width="4.85546875" style="1" customWidth="1"/>
    <col min="15106" max="15106" width="50.85546875" style="1" customWidth="1"/>
    <col min="15107" max="15107" width="12" style="1" customWidth="1"/>
    <col min="15108" max="15108" width="12.5703125" style="1" customWidth="1"/>
    <col min="15109" max="15109" width="11.7109375" style="1" customWidth="1"/>
    <col min="15110" max="15360" width="9.140625" style="1"/>
    <col min="15361" max="15361" width="4.85546875" style="1" customWidth="1"/>
    <col min="15362" max="15362" width="50.85546875" style="1" customWidth="1"/>
    <col min="15363" max="15363" width="12" style="1" customWidth="1"/>
    <col min="15364" max="15364" width="12.5703125" style="1" customWidth="1"/>
    <col min="15365" max="15365" width="11.7109375" style="1" customWidth="1"/>
    <col min="15366" max="15616" width="9.140625" style="1"/>
    <col min="15617" max="15617" width="4.85546875" style="1" customWidth="1"/>
    <col min="15618" max="15618" width="50.85546875" style="1" customWidth="1"/>
    <col min="15619" max="15619" width="12" style="1" customWidth="1"/>
    <col min="15620" max="15620" width="12.5703125" style="1" customWidth="1"/>
    <col min="15621" max="15621" width="11.7109375" style="1" customWidth="1"/>
    <col min="15622" max="15872" width="9.140625" style="1"/>
    <col min="15873" max="15873" width="4.85546875" style="1" customWidth="1"/>
    <col min="15874" max="15874" width="50.85546875" style="1" customWidth="1"/>
    <col min="15875" max="15875" width="12" style="1" customWidth="1"/>
    <col min="15876" max="15876" width="12.5703125" style="1" customWidth="1"/>
    <col min="15877" max="15877" width="11.7109375" style="1" customWidth="1"/>
    <col min="15878" max="16128" width="9.140625" style="1"/>
    <col min="16129" max="16129" width="4.85546875" style="1" customWidth="1"/>
    <col min="16130" max="16130" width="50.85546875" style="1" customWidth="1"/>
    <col min="16131" max="16131" width="12" style="1" customWidth="1"/>
    <col min="16132" max="16132" width="12.5703125" style="1" customWidth="1"/>
    <col min="16133" max="16133" width="11.7109375" style="1" customWidth="1"/>
    <col min="16134" max="16384" width="9.140625" style="1"/>
  </cols>
  <sheetData>
    <row r="1" spans="1:5" x14ac:dyDescent="0.25">
      <c r="A1" s="458" t="s">
        <v>31</v>
      </c>
      <c r="B1" s="458"/>
    </row>
    <row r="2" spans="1:5" ht="48" customHeight="1" x14ac:dyDescent="0.25">
      <c r="A2" s="457" t="s">
        <v>0</v>
      </c>
      <c r="B2" s="457"/>
      <c r="C2" s="457"/>
      <c r="D2" s="457"/>
      <c r="E2" s="457"/>
    </row>
    <row r="3" spans="1:5" x14ac:dyDescent="0.25">
      <c r="B3" s="2"/>
      <c r="C3" s="2"/>
    </row>
    <row r="4" spans="1:5" ht="28.5" x14ac:dyDescent="0.25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</row>
    <row r="5" spans="1:5" x14ac:dyDescent="0.25">
      <c r="A5" s="3"/>
      <c r="B5" s="6" t="s">
        <v>6</v>
      </c>
      <c r="C5" s="7">
        <f>SUM(C6:C17)</f>
        <v>162528.5</v>
      </c>
      <c r="D5" s="7">
        <f t="shared" ref="D5:E5" si="0">SUM(D6:D17)</f>
        <v>149614.5</v>
      </c>
      <c r="E5" s="7">
        <f t="shared" si="0"/>
        <v>151376.1</v>
      </c>
    </row>
    <row r="6" spans="1:5" ht="45" x14ac:dyDescent="0.25">
      <c r="A6" s="8">
        <v>1</v>
      </c>
      <c r="B6" s="9" t="s">
        <v>7</v>
      </c>
      <c r="C6" s="10">
        <v>12150</v>
      </c>
      <c r="D6" s="11">
        <v>11184.6</v>
      </c>
      <c r="E6" s="11">
        <v>11316.3</v>
      </c>
    </row>
    <row r="7" spans="1:5" ht="45" x14ac:dyDescent="0.25">
      <c r="A7" s="8">
        <v>2</v>
      </c>
      <c r="B7" s="12" t="s">
        <v>8</v>
      </c>
      <c r="C7" s="10">
        <v>16504.3</v>
      </c>
      <c r="D7" s="10">
        <v>15192.9</v>
      </c>
      <c r="E7" s="10">
        <v>15371.8</v>
      </c>
    </row>
    <row r="8" spans="1:5" ht="60" x14ac:dyDescent="0.25">
      <c r="A8" s="8">
        <v>3</v>
      </c>
      <c r="B8" s="12" t="s">
        <v>9</v>
      </c>
      <c r="C8" s="11">
        <v>36.299999999999997</v>
      </c>
      <c r="D8" s="11">
        <v>33.4</v>
      </c>
      <c r="E8" s="11">
        <v>33.799999999999997</v>
      </c>
    </row>
    <row r="9" spans="1:5" ht="30" x14ac:dyDescent="0.25">
      <c r="A9" s="8">
        <v>4</v>
      </c>
      <c r="B9" s="12" t="s">
        <v>10</v>
      </c>
      <c r="C9" s="11">
        <v>10202</v>
      </c>
      <c r="D9" s="11">
        <v>9391.4</v>
      </c>
      <c r="E9" s="11">
        <v>9502</v>
      </c>
    </row>
    <row r="10" spans="1:5" ht="60" x14ac:dyDescent="0.25">
      <c r="A10" s="8">
        <v>5</v>
      </c>
      <c r="B10" s="12" t="s">
        <v>11</v>
      </c>
      <c r="C10" s="11">
        <v>12253.4</v>
      </c>
      <c r="D10" s="11">
        <v>11279.8</v>
      </c>
      <c r="E10" s="11">
        <v>11412.6</v>
      </c>
    </row>
    <row r="11" spans="1:5" ht="60" hidden="1" x14ac:dyDescent="0.25">
      <c r="A11" s="8">
        <v>6</v>
      </c>
      <c r="B11" s="12" t="s">
        <v>12</v>
      </c>
      <c r="C11" s="10"/>
      <c r="D11" s="11"/>
      <c r="E11" s="11"/>
    </row>
    <row r="12" spans="1:5" ht="30" x14ac:dyDescent="0.25">
      <c r="A12" s="8">
        <v>7</v>
      </c>
      <c r="B12" s="12" t="s">
        <v>13</v>
      </c>
      <c r="C12" s="11">
        <v>8600</v>
      </c>
      <c r="D12" s="11">
        <v>7916.7</v>
      </c>
      <c r="E12" s="11">
        <v>8009.9</v>
      </c>
    </row>
    <row r="13" spans="1:5" ht="30" x14ac:dyDescent="0.25">
      <c r="A13" s="8">
        <v>8</v>
      </c>
      <c r="B13" s="9" t="s">
        <v>14</v>
      </c>
      <c r="C13" s="13">
        <v>759</v>
      </c>
      <c r="D13" s="13">
        <v>698.7</v>
      </c>
      <c r="E13" s="13">
        <v>706.9</v>
      </c>
    </row>
    <row r="14" spans="1:5" ht="97.15" customHeight="1" x14ac:dyDescent="0.25">
      <c r="A14" s="8">
        <v>9</v>
      </c>
      <c r="B14" s="14" t="s">
        <v>15</v>
      </c>
      <c r="C14" s="15">
        <v>81056.399999999994</v>
      </c>
      <c r="D14" s="15">
        <v>74615.8</v>
      </c>
      <c r="E14" s="15">
        <v>75494.5</v>
      </c>
    </row>
    <row r="15" spans="1:5" ht="45" x14ac:dyDescent="0.25">
      <c r="A15" s="8">
        <v>10</v>
      </c>
      <c r="B15" s="14" t="s">
        <v>668</v>
      </c>
      <c r="C15" s="15">
        <v>262.2</v>
      </c>
      <c r="D15" s="15">
        <v>241.4</v>
      </c>
      <c r="E15" s="15">
        <v>244.2</v>
      </c>
    </row>
    <row r="16" spans="1:5" ht="75" x14ac:dyDescent="0.25">
      <c r="A16" s="8">
        <v>11</v>
      </c>
      <c r="B16" s="14" t="s">
        <v>669</v>
      </c>
      <c r="C16" s="15">
        <v>18651.900000000001</v>
      </c>
      <c r="D16" s="15">
        <v>17169.900000000001</v>
      </c>
      <c r="E16" s="15">
        <v>17372</v>
      </c>
    </row>
    <row r="17" spans="1:5" ht="45" x14ac:dyDescent="0.25">
      <c r="A17" s="8">
        <v>12</v>
      </c>
      <c r="B17" s="14" t="s">
        <v>670</v>
      </c>
      <c r="C17" s="15">
        <v>2053</v>
      </c>
      <c r="D17" s="15">
        <v>1889.9</v>
      </c>
      <c r="E17" s="15">
        <v>1912.1</v>
      </c>
    </row>
  </sheetData>
  <mergeCells count="2">
    <mergeCell ref="A2:E2"/>
    <mergeCell ref="A1:B1"/>
  </mergeCells>
  <pageMargins left="0.59055118110236227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14"/>
  <sheetViews>
    <sheetView view="pageBreakPreview" zoomScaleNormal="100" zoomScaleSheetLayoutView="100" workbookViewId="0">
      <selection activeCell="A6" sqref="A6:F6"/>
    </sheetView>
  </sheetViews>
  <sheetFormatPr defaultColWidth="9.140625" defaultRowHeight="12.75" x14ac:dyDescent="0.25"/>
  <cols>
    <col min="1" max="1" width="49.28515625" style="100" customWidth="1"/>
    <col min="2" max="2" width="4.7109375" style="99" customWidth="1"/>
    <col min="3" max="3" width="4.5703125" style="99" customWidth="1"/>
    <col min="4" max="4" width="13.42578125" style="99" customWidth="1"/>
    <col min="5" max="5" width="4.5703125" style="99" customWidth="1"/>
    <col min="6" max="6" width="10.5703125" style="99" customWidth="1"/>
    <col min="7" max="8" width="9.42578125" style="100" bestFit="1" customWidth="1"/>
    <col min="9" max="256" width="9.140625" style="100"/>
    <col min="257" max="257" width="49.28515625" style="100" customWidth="1"/>
    <col min="258" max="258" width="6.42578125" style="100" customWidth="1"/>
    <col min="259" max="259" width="6.5703125" style="100" customWidth="1"/>
    <col min="260" max="260" width="13.42578125" style="100" customWidth="1"/>
    <col min="261" max="261" width="7.140625" style="100" customWidth="1"/>
    <col min="262" max="262" width="14.28515625" style="100" customWidth="1"/>
    <col min="263" max="264" width="9.42578125" style="100" bestFit="1" customWidth="1"/>
    <col min="265" max="512" width="9.140625" style="100"/>
    <col min="513" max="513" width="49.28515625" style="100" customWidth="1"/>
    <col min="514" max="514" width="6.42578125" style="100" customWidth="1"/>
    <col min="515" max="515" width="6.5703125" style="100" customWidth="1"/>
    <col min="516" max="516" width="13.42578125" style="100" customWidth="1"/>
    <col min="517" max="517" width="7.140625" style="100" customWidth="1"/>
    <col min="518" max="518" width="14.28515625" style="100" customWidth="1"/>
    <col min="519" max="520" width="9.42578125" style="100" bestFit="1" customWidth="1"/>
    <col min="521" max="768" width="9.140625" style="100"/>
    <col min="769" max="769" width="49.28515625" style="100" customWidth="1"/>
    <col min="770" max="770" width="6.42578125" style="100" customWidth="1"/>
    <col min="771" max="771" width="6.5703125" style="100" customWidth="1"/>
    <col min="772" max="772" width="13.42578125" style="100" customWidth="1"/>
    <col min="773" max="773" width="7.140625" style="100" customWidth="1"/>
    <col min="774" max="774" width="14.28515625" style="100" customWidth="1"/>
    <col min="775" max="776" width="9.42578125" style="100" bestFit="1" customWidth="1"/>
    <col min="777" max="1024" width="9.140625" style="100"/>
    <col min="1025" max="1025" width="49.28515625" style="100" customWidth="1"/>
    <col min="1026" max="1026" width="6.42578125" style="100" customWidth="1"/>
    <col min="1027" max="1027" width="6.5703125" style="100" customWidth="1"/>
    <col min="1028" max="1028" width="13.42578125" style="100" customWidth="1"/>
    <col min="1029" max="1029" width="7.140625" style="100" customWidth="1"/>
    <col min="1030" max="1030" width="14.28515625" style="100" customWidth="1"/>
    <col min="1031" max="1032" width="9.42578125" style="100" bestFit="1" customWidth="1"/>
    <col min="1033" max="1280" width="9.140625" style="100"/>
    <col min="1281" max="1281" width="49.28515625" style="100" customWidth="1"/>
    <col min="1282" max="1282" width="6.42578125" style="100" customWidth="1"/>
    <col min="1283" max="1283" width="6.5703125" style="100" customWidth="1"/>
    <col min="1284" max="1284" width="13.42578125" style="100" customWidth="1"/>
    <col min="1285" max="1285" width="7.140625" style="100" customWidth="1"/>
    <col min="1286" max="1286" width="14.28515625" style="100" customWidth="1"/>
    <col min="1287" max="1288" width="9.42578125" style="100" bestFit="1" customWidth="1"/>
    <col min="1289" max="1536" width="9.140625" style="100"/>
    <col min="1537" max="1537" width="49.28515625" style="100" customWidth="1"/>
    <col min="1538" max="1538" width="6.42578125" style="100" customWidth="1"/>
    <col min="1539" max="1539" width="6.5703125" style="100" customWidth="1"/>
    <col min="1540" max="1540" width="13.42578125" style="100" customWidth="1"/>
    <col min="1541" max="1541" width="7.140625" style="100" customWidth="1"/>
    <col min="1542" max="1542" width="14.28515625" style="100" customWidth="1"/>
    <col min="1543" max="1544" width="9.42578125" style="100" bestFit="1" customWidth="1"/>
    <col min="1545" max="1792" width="9.140625" style="100"/>
    <col min="1793" max="1793" width="49.28515625" style="100" customWidth="1"/>
    <col min="1794" max="1794" width="6.42578125" style="100" customWidth="1"/>
    <col min="1795" max="1795" width="6.5703125" style="100" customWidth="1"/>
    <col min="1796" max="1796" width="13.42578125" style="100" customWidth="1"/>
    <col min="1797" max="1797" width="7.140625" style="100" customWidth="1"/>
    <col min="1798" max="1798" width="14.28515625" style="100" customWidth="1"/>
    <col min="1799" max="1800" width="9.42578125" style="100" bestFit="1" customWidth="1"/>
    <col min="1801" max="2048" width="9.140625" style="100"/>
    <col min="2049" max="2049" width="49.28515625" style="100" customWidth="1"/>
    <col min="2050" max="2050" width="6.42578125" style="100" customWidth="1"/>
    <col min="2051" max="2051" width="6.5703125" style="100" customWidth="1"/>
    <col min="2052" max="2052" width="13.42578125" style="100" customWidth="1"/>
    <col min="2053" max="2053" width="7.140625" style="100" customWidth="1"/>
    <col min="2054" max="2054" width="14.28515625" style="100" customWidth="1"/>
    <col min="2055" max="2056" width="9.42578125" style="100" bestFit="1" customWidth="1"/>
    <col min="2057" max="2304" width="9.140625" style="100"/>
    <col min="2305" max="2305" width="49.28515625" style="100" customWidth="1"/>
    <col min="2306" max="2306" width="6.42578125" style="100" customWidth="1"/>
    <col min="2307" max="2307" width="6.5703125" style="100" customWidth="1"/>
    <col min="2308" max="2308" width="13.42578125" style="100" customWidth="1"/>
    <col min="2309" max="2309" width="7.140625" style="100" customWidth="1"/>
    <col min="2310" max="2310" width="14.28515625" style="100" customWidth="1"/>
    <col min="2311" max="2312" width="9.42578125" style="100" bestFit="1" customWidth="1"/>
    <col min="2313" max="2560" width="9.140625" style="100"/>
    <col min="2561" max="2561" width="49.28515625" style="100" customWidth="1"/>
    <col min="2562" max="2562" width="6.42578125" style="100" customWidth="1"/>
    <col min="2563" max="2563" width="6.5703125" style="100" customWidth="1"/>
    <col min="2564" max="2564" width="13.42578125" style="100" customWidth="1"/>
    <col min="2565" max="2565" width="7.140625" style="100" customWidth="1"/>
    <col min="2566" max="2566" width="14.28515625" style="100" customWidth="1"/>
    <col min="2567" max="2568" width="9.42578125" style="100" bestFit="1" customWidth="1"/>
    <col min="2569" max="2816" width="9.140625" style="100"/>
    <col min="2817" max="2817" width="49.28515625" style="100" customWidth="1"/>
    <col min="2818" max="2818" width="6.42578125" style="100" customWidth="1"/>
    <col min="2819" max="2819" width="6.5703125" style="100" customWidth="1"/>
    <col min="2820" max="2820" width="13.42578125" style="100" customWidth="1"/>
    <col min="2821" max="2821" width="7.140625" style="100" customWidth="1"/>
    <col min="2822" max="2822" width="14.28515625" style="100" customWidth="1"/>
    <col min="2823" max="2824" width="9.42578125" style="100" bestFit="1" customWidth="1"/>
    <col min="2825" max="3072" width="9.140625" style="100"/>
    <col min="3073" max="3073" width="49.28515625" style="100" customWidth="1"/>
    <col min="3074" max="3074" width="6.42578125" style="100" customWidth="1"/>
    <col min="3075" max="3075" width="6.5703125" style="100" customWidth="1"/>
    <col min="3076" max="3076" width="13.42578125" style="100" customWidth="1"/>
    <col min="3077" max="3077" width="7.140625" style="100" customWidth="1"/>
    <col min="3078" max="3078" width="14.28515625" style="100" customWidth="1"/>
    <col min="3079" max="3080" width="9.42578125" style="100" bestFit="1" customWidth="1"/>
    <col min="3081" max="3328" width="9.140625" style="100"/>
    <col min="3329" max="3329" width="49.28515625" style="100" customWidth="1"/>
    <col min="3330" max="3330" width="6.42578125" style="100" customWidth="1"/>
    <col min="3331" max="3331" width="6.5703125" style="100" customWidth="1"/>
    <col min="3332" max="3332" width="13.42578125" style="100" customWidth="1"/>
    <col min="3333" max="3333" width="7.140625" style="100" customWidth="1"/>
    <col min="3334" max="3334" width="14.28515625" style="100" customWidth="1"/>
    <col min="3335" max="3336" width="9.42578125" style="100" bestFit="1" customWidth="1"/>
    <col min="3337" max="3584" width="9.140625" style="100"/>
    <col min="3585" max="3585" width="49.28515625" style="100" customWidth="1"/>
    <col min="3586" max="3586" width="6.42578125" style="100" customWidth="1"/>
    <col min="3587" max="3587" width="6.5703125" style="100" customWidth="1"/>
    <col min="3588" max="3588" width="13.42578125" style="100" customWidth="1"/>
    <col min="3589" max="3589" width="7.140625" style="100" customWidth="1"/>
    <col min="3590" max="3590" width="14.28515625" style="100" customWidth="1"/>
    <col min="3591" max="3592" width="9.42578125" style="100" bestFit="1" customWidth="1"/>
    <col min="3593" max="3840" width="9.140625" style="100"/>
    <col min="3841" max="3841" width="49.28515625" style="100" customWidth="1"/>
    <col min="3842" max="3842" width="6.42578125" style="100" customWidth="1"/>
    <col min="3843" max="3843" width="6.5703125" style="100" customWidth="1"/>
    <col min="3844" max="3844" width="13.42578125" style="100" customWidth="1"/>
    <col min="3845" max="3845" width="7.140625" style="100" customWidth="1"/>
    <col min="3846" max="3846" width="14.28515625" style="100" customWidth="1"/>
    <col min="3847" max="3848" width="9.42578125" style="100" bestFit="1" customWidth="1"/>
    <col min="3849" max="4096" width="9.140625" style="100"/>
    <col min="4097" max="4097" width="49.28515625" style="100" customWidth="1"/>
    <col min="4098" max="4098" width="6.42578125" style="100" customWidth="1"/>
    <col min="4099" max="4099" width="6.5703125" style="100" customWidth="1"/>
    <col min="4100" max="4100" width="13.42578125" style="100" customWidth="1"/>
    <col min="4101" max="4101" width="7.140625" style="100" customWidth="1"/>
    <col min="4102" max="4102" width="14.28515625" style="100" customWidth="1"/>
    <col min="4103" max="4104" width="9.42578125" style="100" bestFit="1" customWidth="1"/>
    <col min="4105" max="4352" width="9.140625" style="100"/>
    <col min="4353" max="4353" width="49.28515625" style="100" customWidth="1"/>
    <col min="4354" max="4354" width="6.42578125" style="100" customWidth="1"/>
    <col min="4355" max="4355" width="6.5703125" style="100" customWidth="1"/>
    <col min="4356" max="4356" width="13.42578125" style="100" customWidth="1"/>
    <col min="4357" max="4357" width="7.140625" style="100" customWidth="1"/>
    <col min="4358" max="4358" width="14.28515625" style="100" customWidth="1"/>
    <col min="4359" max="4360" width="9.42578125" style="100" bestFit="1" customWidth="1"/>
    <col min="4361" max="4608" width="9.140625" style="100"/>
    <col min="4609" max="4609" width="49.28515625" style="100" customWidth="1"/>
    <col min="4610" max="4610" width="6.42578125" style="100" customWidth="1"/>
    <col min="4611" max="4611" width="6.5703125" style="100" customWidth="1"/>
    <col min="4612" max="4612" width="13.42578125" style="100" customWidth="1"/>
    <col min="4613" max="4613" width="7.140625" style="100" customWidth="1"/>
    <col min="4614" max="4614" width="14.28515625" style="100" customWidth="1"/>
    <col min="4615" max="4616" width="9.42578125" style="100" bestFit="1" customWidth="1"/>
    <col min="4617" max="4864" width="9.140625" style="100"/>
    <col min="4865" max="4865" width="49.28515625" style="100" customWidth="1"/>
    <col min="4866" max="4866" width="6.42578125" style="100" customWidth="1"/>
    <col min="4867" max="4867" width="6.5703125" style="100" customWidth="1"/>
    <col min="4868" max="4868" width="13.42578125" style="100" customWidth="1"/>
    <col min="4869" max="4869" width="7.140625" style="100" customWidth="1"/>
    <col min="4870" max="4870" width="14.28515625" style="100" customWidth="1"/>
    <col min="4871" max="4872" width="9.42578125" style="100" bestFit="1" customWidth="1"/>
    <col min="4873" max="5120" width="9.140625" style="100"/>
    <col min="5121" max="5121" width="49.28515625" style="100" customWidth="1"/>
    <col min="5122" max="5122" width="6.42578125" style="100" customWidth="1"/>
    <col min="5123" max="5123" width="6.5703125" style="100" customWidth="1"/>
    <col min="5124" max="5124" width="13.42578125" style="100" customWidth="1"/>
    <col min="5125" max="5125" width="7.140625" style="100" customWidth="1"/>
    <col min="5126" max="5126" width="14.28515625" style="100" customWidth="1"/>
    <col min="5127" max="5128" width="9.42578125" style="100" bestFit="1" customWidth="1"/>
    <col min="5129" max="5376" width="9.140625" style="100"/>
    <col min="5377" max="5377" width="49.28515625" style="100" customWidth="1"/>
    <col min="5378" max="5378" width="6.42578125" style="100" customWidth="1"/>
    <col min="5379" max="5379" width="6.5703125" style="100" customWidth="1"/>
    <col min="5380" max="5380" width="13.42578125" style="100" customWidth="1"/>
    <col min="5381" max="5381" width="7.140625" style="100" customWidth="1"/>
    <col min="5382" max="5382" width="14.28515625" style="100" customWidth="1"/>
    <col min="5383" max="5384" width="9.42578125" style="100" bestFit="1" customWidth="1"/>
    <col min="5385" max="5632" width="9.140625" style="100"/>
    <col min="5633" max="5633" width="49.28515625" style="100" customWidth="1"/>
    <col min="5634" max="5634" width="6.42578125" style="100" customWidth="1"/>
    <col min="5635" max="5635" width="6.5703125" style="100" customWidth="1"/>
    <col min="5636" max="5636" width="13.42578125" style="100" customWidth="1"/>
    <col min="5637" max="5637" width="7.140625" style="100" customWidth="1"/>
    <col min="5638" max="5638" width="14.28515625" style="100" customWidth="1"/>
    <col min="5639" max="5640" width="9.42578125" style="100" bestFit="1" customWidth="1"/>
    <col min="5641" max="5888" width="9.140625" style="100"/>
    <col min="5889" max="5889" width="49.28515625" style="100" customWidth="1"/>
    <col min="5890" max="5890" width="6.42578125" style="100" customWidth="1"/>
    <col min="5891" max="5891" width="6.5703125" style="100" customWidth="1"/>
    <col min="5892" max="5892" width="13.42578125" style="100" customWidth="1"/>
    <col min="5893" max="5893" width="7.140625" style="100" customWidth="1"/>
    <col min="5894" max="5894" width="14.28515625" style="100" customWidth="1"/>
    <col min="5895" max="5896" width="9.42578125" style="100" bestFit="1" customWidth="1"/>
    <col min="5897" max="6144" width="9.140625" style="100"/>
    <col min="6145" max="6145" width="49.28515625" style="100" customWidth="1"/>
    <col min="6146" max="6146" width="6.42578125" style="100" customWidth="1"/>
    <col min="6147" max="6147" width="6.5703125" style="100" customWidth="1"/>
    <col min="6148" max="6148" width="13.42578125" style="100" customWidth="1"/>
    <col min="6149" max="6149" width="7.140625" style="100" customWidth="1"/>
    <col min="6150" max="6150" width="14.28515625" style="100" customWidth="1"/>
    <col min="6151" max="6152" width="9.42578125" style="100" bestFit="1" customWidth="1"/>
    <col min="6153" max="6400" width="9.140625" style="100"/>
    <col min="6401" max="6401" width="49.28515625" style="100" customWidth="1"/>
    <col min="6402" max="6402" width="6.42578125" style="100" customWidth="1"/>
    <col min="6403" max="6403" width="6.5703125" style="100" customWidth="1"/>
    <col min="6404" max="6404" width="13.42578125" style="100" customWidth="1"/>
    <col min="6405" max="6405" width="7.140625" style="100" customWidth="1"/>
    <col min="6406" max="6406" width="14.28515625" style="100" customWidth="1"/>
    <col min="6407" max="6408" width="9.42578125" style="100" bestFit="1" customWidth="1"/>
    <col min="6409" max="6656" width="9.140625" style="100"/>
    <col min="6657" max="6657" width="49.28515625" style="100" customWidth="1"/>
    <col min="6658" max="6658" width="6.42578125" style="100" customWidth="1"/>
    <col min="6659" max="6659" width="6.5703125" style="100" customWidth="1"/>
    <col min="6660" max="6660" width="13.42578125" style="100" customWidth="1"/>
    <col min="6661" max="6661" width="7.140625" style="100" customWidth="1"/>
    <col min="6662" max="6662" width="14.28515625" style="100" customWidth="1"/>
    <col min="6663" max="6664" width="9.42578125" style="100" bestFit="1" customWidth="1"/>
    <col min="6665" max="6912" width="9.140625" style="100"/>
    <col min="6913" max="6913" width="49.28515625" style="100" customWidth="1"/>
    <col min="6914" max="6914" width="6.42578125" style="100" customWidth="1"/>
    <col min="6915" max="6915" width="6.5703125" style="100" customWidth="1"/>
    <col min="6916" max="6916" width="13.42578125" style="100" customWidth="1"/>
    <col min="6917" max="6917" width="7.140625" style="100" customWidth="1"/>
    <col min="6918" max="6918" width="14.28515625" style="100" customWidth="1"/>
    <col min="6919" max="6920" width="9.42578125" style="100" bestFit="1" customWidth="1"/>
    <col min="6921" max="7168" width="9.140625" style="100"/>
    <col min="7169" max="7169" width="49.28515625" style="100" customWidth="1"/>
    <col min="7170" max="7170" width="6.42578125" style="100" customWidth="1"/>
    <col min="7171" max="7171" width="6.5703125" style="100" customWidth="1"/>
    <col min="7172" max="7172" width="13.42578125" style="100" customWidth="1"/>
    <col min="7173" max="7173" width="7.140625" style="100" customWidth="1"/>
    <col min="7174" max="7174" width="14.28515625" style="100" customWidth="1"/>
    <col min="7175" max="7176" width="9.42578125" style="100" bestFit="1" customWidth="1"/>
    <col min="7177" max="7424" width="9.140625" style="100"/>
    <col min="7425" max="7425" width="49.28515625" style="100" customWidth="1"/>
    <col min="7426" max="7426" width="6.42578125" style="100" customWidth="1"/>
    <col min="7427" max="7427" width="6.5703125" style="100" customWidth="1"/>
    <col min="7428" max="7428" width="13.42578125" style="100" customWidth="1"/>
    <col min="7429" max="7429" width="7.140625" style="100" customWidth="1"/>
    <col min="7430" max="7430" width="14.28515625" style="100" customWidth="1"/>
    <col min="7431" max="7432" width="9.42578125" style="100" bestFit="1" customWidth="1"/>
    <col min="7433" max="7680" width="9.140625" style="100"/>
    <col min="7681" max="7681" width="49.28515625" style="100" customWidth="1"/>
    <col min="7682" max="7682" width="6.42578125" style="100" customWidth="1"/>
    <col min="7683" max="7683" width="6.5703125" style="100" customWidth="1"/>
    <col min="7684" max="7684" width="13.42578125" style="100" customWidth="1"/>
    <col min="7685" max="7685" width="7.140625" style="100" customWidth="1"/>
    <col min="7686" max="7686" width="14.28515625" style="100" customWidth="1"/>
    <col min="7687" max="7688" width="9.42578125" style="100" bestFit="1" customWidth="1"/>
    <col min="7689" max="7936" width="9.140625" style="100"/>
    <col min="7937" max="7937" width="49.28515625" style="100" customWidth="1"/>
    <col min="7938" max="7938" width="6.42578125" style="100" customWidth="1"/>
    <col min="7939" max="7939" width="6.5703125" style="100" customWidth="1"/>
    <col min="7940" max="7940" width="13.42578125" style="100" customWidth="1"/>
    <col min="7941" max="7941" width="7.140625" style="100" customWidth="1"/>
    <col min="7942" max="7942" width="14.28515625" style="100" customWidth="1"/>
    <col min="7943" max="7944" width="9.42578125" style="100" bestFit="1" customWidth="1"/>
    <col min="7945" max="8192" width="9.140625" style="100"/>
    <col min="8193" max="8193" width="49.28515625" style="100" customWidth="1"/>
    <col min="8194" max="8194" width="6.42578125" style="100" customWidth="1"/>
    <col min="8195" max="8195" width="6.5703125" style="100" customWidth="1"/>
    <col min="8196" max="8196" width="13.42578125" style="100" customWidth="1"/>
    <col min="8197" max="8197" width="7.140625" style="100" customWidth="1"/>
    <col min="8198" max="8198" width="14.28515625" style="100" customWidth="1"/>
    <col min="8199" max="8200" width="9.42578125" style="100" bestFit="1" customWidth="1"/>
    <col min="8201" max="8448" width="9.140625" style="100"/>
    <col min="8449" max="8449" width="49.28515625" style="100" customWidth="1"/>
    <col min="8450" max="8450" width="6.42578125" style="100" customWidth="1"/>
    <col min="8451" max="8451" width="6.5703125" style="100" customWidth="1"/>
    <col min="8452" max="8452" width="13.42578125" style="100" customWidth="1"/>
    <col min="8453" max="8453" width="7.140625" style="100" customWidth="1"/>
    <col min="8454" max="8454" width="14.28515625" style="100" customWidth="1"/>
    <col min="8455" max="8456" width="9.42578125" style="100" bestFit="1" customWidth="1"/>
    <col min="8457" max="8704" width="9.140625" style="100"/>
    <col min="8705" max="8705" width="49.28515625" style="100" customWidth="1"/>
    <col min="8706" max="8706" width="6.42578125" style="100" customWidth="1"/>
    <col min="8707" max="8707" width="6.5703125" style="100" customWidth="1"/>
    <col min="8708" max="8708" width="13.42578125" style="100" customWidth="1"/>
    <col min="8709" max="8709" width="7.140625" style="100" customWidth="1"/>
    <col min="8710" max="8710" width="14.28515625" style="100" customWidth="1"/>
    <col min="8711" max="8712" width="9.42578125" style="100" bestFit="1" customWidth="1"/>
    <col min="8713" max="8960" width="9.140625" style="100"/>
    <col min="8961" max="8961" width="49.28515625" style="100" customWidth="1"/>
    <col min="8962" max="8962" width="6.42578125" style="100" customWidth="1"/>
    <col min="8963" max="8963" width="6.5703125" style="100" customWidth="1"/>
    <col min="8964" max="8964" width="13.42578125" style="100" customWidth="1"/>
    <col min="8965" max="8965" width="7.140625" style="100" customWidth="1"/>
    <col min="8966" max="8966" width="14.28515625" style="100" customWidth="1"/>
    <col min="8967" max="8968" width="9.42578125" style="100" bestFit="1" customWidth="1"/>
    <col min="8969" max="9216" width="9.140625" style="100"/>
    <col min="9217" max="9217" width="49.28515625" style="100" customWidth="1"/>
    <col min="9218" max="9218" width="6.42578125" style="100" customWidth="1"/>
    <col min="9219" max="9219" width="6.5703125" style="100" customWidth="1"/>
    <col min="9220" max="9220" width="13.42578125" style="100" customWidth="1"/>
    <col min="9221" max="9221" width="7.140625" style="100" customWidth="1"/>
    <col min="9222" max="9222" width="14.28515625" style="100" customWidth="1"/>
    <col min="9223" max="9224" width="9.42578125" style="100" bestFit="1" customWidth="1"/>
    <col min="9225" max="9472" width="9.140625" style="100"/>
    <col min="9473" max="9473" width="49.28515625" style="100" customWidth="1"/>
    <col min="9474" max="9474" width="6.42578125" style="100" customWidth="1"/>
    <col min="9475" max="9475" width="6.5703125" style="100" customWidth="1"/>
    <col min="9476" max="9476" width="13.42578125" style="100" customWidth="1"/>
    <col min="9477" max="9477" width="7.140625" style="100" customWidth="1"/>
    <col min="9478" max="9478" width="14.28515625" style="100" customWidth="1"/>
    <col min="9479" max="9480" width="9.42578125" style="100" bestFit="1" customWidth="1"/>
    <col min="9481" max="9728" width="9.140625" style="100"/>
    <col min="9729" max="9729" width="49.28515625" style="100" customWidth="1"/>
    <col min="9730" max="9730" width="6.42578125" style="100" customWidth="1"/>
    <col min="9731" max="9731" width="6.5703125" style="100" customWidth="1"/>
    <col min="9732" max="9732" width="13.42578125" style="100" customWidth="1"/>
    <col min="9733" max="9733" width="7.140625" style="100" customWidth="1"/>
    <col min="9734" max="9734" width="14.28515625" style="100" customWidth="1"/>
    <col min="9735" max="9736" width="9.42578125" style="100" bestFit="1" customWidth="1"/>
    <col min="9737" max="9984" width="9.140625" style="100"/>
    <col min="9985" max="9985" width="49.28515625" style="100" customWidth="1"/>
    <col min="9986" max="9986" width="6.42578125" style="100" customWidth="1"/>
    <col min="9987" max="9987" width="6.5703125" style="100" customWidth="1"/>
    <col min="9988" max="9988" width="13.42578125" style="100" customWidth="1"/>
    <col min="9989" max="9989" width="7.140625" style="100" customWidth="1"/>
    <col min="9990" max="9990" width="14.28515625" style="100" customWidth="1"/>
    <col min="9991" max="9992" width="9.42578125" style="100" bestFit="1" customWidth="1"/>
    <col min="9993" max="10240" width="9.140625" style="100"/>
    <col min="10241" max="10241" width="49.28515625" style="100" customWidth="1"/>
    <col min="10242" max="10242" width="6.42578125" style="100" customWidth="1"/>
    <col min="10243" max="10243" width="6.5703125" style="100" customWidth="1"/>
    <col min="10244" max="10244" width="13.42578125" style="100" customWidth="1"/>
    <col min="10245" max="10245" width="7.140625" style="100" customWidth="1"/>
    <col min="10246" max="10246" width="14.28515625" style="100" customWidth="1"/>
    <col min="10247" max="10248" width="9.42578125" style="100" bestFit="1" customWidth="1"/>
    <col min="10249" max="10496" width="9.140625" style="100"/>
    <col min="10497" max="10497" width="49.28515625" style="100" customWidth="1"/>
    <col min="10498" max="10498" width="6.42578125" style="100" customWidth="1"/>
    <col min="10499" max="10499" width="6.5703125" style="100" customWidth="1"/>
    <col min="10500" max="10500" width="13.42578125" style="100" customWidth="1"/>
    <col min="10501" max="10501" width="7.140625" style="100" customWidth="1"/>
    <col min="10502" max="10502" width="14.28515625" style="100" customWidth="1"/>
    <col min="10503" max="10504" width="9.42578125" style="100" bestFit="1" customWidth="1"/>
    <col min="10505" max="10752" width="9.140625" style="100"/>
    <col min="10753" max="10753" width="49.28515625" style="100" customWidth="1"/>
    <col min="10754" max="10754" width="6.42578125" style="100" customWidth="1"/>
    <col min="10755" max="10755" width="6.5703125" style="100" customWidth="1"/>
    <col min="10756" max="10756" width="13.42578125" style="100" customWidth="1"/>
    <col min="10757" max="10757" width="7.140625" style="100" customWidth="1"/>
    <col min="10758" max="10758" width="14.28515625" style="100" customWidth="1"/>
    <col min="10759" max="10760" width="9.42578125" style="100" bestFit="1" customWidth="1"/>
    <col min="10761" max="11008" width="9.140625" style="100"/>
    <col min="11009" max="11009" width="49.28515625" style="100" customWidth="1"/>
    <col min="11010" max="11010" width="6.42578125" style="100" customWidth="1"/>
    <col min="11011" max="11011" width="6.5703125" style="100" customWidth="1"/>
    <col min="11012" max="11012" width="13.42578125" style="100" customWidth="1"/>
    <col min="11013" max="11013" width="7.140625" style="100" customWidth="1"/>
    <col min="11014" max="11014" width="14.28515625" style="100" customWidth="1"/>
    <col min="11015" max="11016" width="9.42578125" style="100" bestFit="1" customWidth="1"/>
    <col min="11017" max="11264" width="9.140625" style="100"/>
    <col min="11265" max="11265" width="49.28515625" style="100" customWidth="1"/>
    <col min="11266" max="11266" width="6.42578125" style="100" customWidth="1"/>
    <col min="11267" max="11267" width="6.5703125" style="100" customWidth="1"/>
    <col min="11268" max="11268" width="13.42578125" style="100" customWidth="1"/>
    <col min="11269" max="11269" width="7.140625" style="100" customWidth="1"/>
    <col min="11270" max="11270" width="14.28515625" style="100" customWidth="1"/>
    <col min="11271" max="11272" width="9.42578125" style="100" bestFit="1" customWidth="1"/>
    <col min="11273" max="11520" width="9.140625" style="100"/>
    <col min="11521" max="11521" width="49.28515625" style="100" customWidth="1"/>
    <col min="11522" max="11522" width="6.42578125" style="100" customWidth="1"/>
    <col min="11523" max="11523" width="6.5703125" style="100" customWidth="1"/>
    <col min="11524" max="11524" width="13.42578125" style="100" customWidth="1"/>
    <col min="11525" max="11525" width="7.140625" style="100" customWidth="1"/>
    <col min="11526" max="11526" width="14.28515625" style="100" customWidth="1"/>
    <col min="11527" max="11528" width="9.42578125" style="100" bestFit="1" customWidth="1"/>
    <col min="11529" max="11776" width="9.140625" style="100"/>
    <col min="11777" max="11777" width="49.28515625" style="100" customWidth="1"/>
    <col min="11778" max="11778" width="6.42578125" style="100" customWidth="1"/>
    <col min="11779" max="11779" width="6.5703125" style="100" customWidth="1"/>
    <col min="11780" max="11780" width="13.42578125" style="100" customWidth="1"/>
    <col min="11781" max="11781" width="7.140625" style="100" customWidth="1"/>
    <col min="11782" max="11782" width="14.28515625" style="100" customWidth="1"/>
    <col min="11783" max="11784" width="9.42578125" style="100" bestFit="1" customWidth="1"/>
    <col min="11785" max="12032" width="9.140625" style="100"/>
    <col min="12033" max="12033" width="49.28515625" style="100" customWidth="1"/>
    <col min="12034" max="12034" width="6.42578125" style="100" customWidth="1"/>
    <col min="12035" max="12035" width="6.5703125" style="100" customWidth="1"/>
    <col min="12036" max="12036" width="13.42578125" style="100" customWidth="1"/>
    <col min="12037" max="12037" width="7.140625" style="100" customWidth="1"/>
    <col min="12038" max="12038" width="14.28515625" style="100" customWidth="1"/>
    <col min="12039" max="12040" width="9.42578125" style="100" bestFit="1" customWidth="1"/>
    <col min="12041" max="12288" width="9.140625" style="100"/>
    <col min="12289" max="12289" width="49.28515625" style="100" customWidth="1"/>
    <col min="12290" max="12290" width="6.42578125" style="100" customWidth="1"/>
    <col min="12291" max="12291" width="6.5703125" style="100" customWidth="1"/>
    <col min="12292" max="12292" width="13.42578125" style="100" customWidth="1"/>
    <col min="12293" max="12293" width="7.140625" style="100" customWidth="1"/>
    <col min="12294" max="12294" width="14.28515625" style="100" customWidth="1"/>
    <col min="12295" max="12296" width="9.42578125" style="100" bestFit="1" customWidth="1"/>
    <col min="12297" max="12544" width="9.140625" style="100"/>
    <col min="12545" max="12545" width="49.28515625" style="100" customWidth="1"/>
    <col min="12546" max="12546" width="6.42578125" style="100" customWidth="1"/>
    <col min="12547" max="12547" width="6.5703125" style="100" customWidth="1"/>
    <col min="12548" max="12548" width="13.42578125" style="100" customWidth="1"/>
    <col min="12549" max="12549" width="7.140625" style="100" customWidth="1"/>
    <col min="12550" max="12550" width="14.28515625" style="100" customWidth="1"/>
    <col min="12551" max="12552" width="9.42578125" style="100" bestFit="1" customWidth="1"/>
    <col min="12553" max="12800" width="9.140625" style="100"/>
    <col min="12801" max="12801" width="49.28515625" style="100" customWidth="1"/>
    <col min="12802" max="12802" width="6.42578125" style="100" customWidth="1"/>
    <col min="12803" max="12803" width="6.5703125" style="100" customWidth="1"/>
    <col min="12804" max="12804" width="13.42578125" style="100" customWidth="1"/>
    <col min="12805" max="12805" width="7.140625" style="100" customWidth="1"/>
    <col min="12806" max="12806" width="14.28515625" style="100" customWidth="1"/>
    <col min="12807" max="12808" width="9.42578125" style="100" bestFit="1" customWidth="1"/>
    <col min="12809" max="13056" width="9.140625" style="100"/>
    <col min="13057" max="13057" width="49.28515625" style="100" customWidth="1"/>
    <col min="13058" max="13058" width="6.42578125" style="100" customWidth="1"/>
    <col min="13059" max="13059" width="6.5703125" style="100" customWidth="1"/>
    <col min="13060" max="13060" width="13.42578125" style="100" customWidth="1"/>
    <col min="13061" max="13061" width="7.140625" style="100" customWidth="1"/>
    <col min="13062" max="13062" width="14.28515625" style="100" customWidth="1"/>
    <col min="13063" max="13064" width="9.42578125" style="100" bestFit="1" customWidth="1"/>
    <col min="13065" max="13312" width="9.140625" style="100"/>
    <col min="13313" max="13313" width="49.28515625" style="100" customWidth="1"/>
    <col min="13314" max="13314" width="6.42578125" style="100" customWidth="1"/>
    <col min="13315" max="13315" width="6.5703125" style="100" customWidth="1"/>
    <col min="13316" max="13316" width="13.42578125" style="100" customWidth="1"/>
    <col min="13317" max="13317" width="7.140625" style="100" customWidth="1"/>
    <col min="13318" max="13318" width="14.28515625" style="100" customWidth="1"/>
    <col min="13319" max="13320" width="9.42578125" style="100" bestFit="1" customWidth="1"/>
    <col min="13321" max="13568" width="9.140625" style="100"/>
    <col min="13569" max="13569" width="49.28515625" style="100" customWidth="1"/>
    <col min="13570" max="13570" width="6.42578125" style="100" customWidth="1"/>
    <col min="13571" max="13571" width="6.5703125" style="100" customWidth="1"/>
    <col min="13572" max="13572" width="13.42578125" style="100" customWidth="1"/>
    <col min="13573" max="13573" width="7.140625" style="100" customWidth="1"/>
    <col min="13574" max="13574" width="14.28515625" style="100" customWidth="1"/>
    <col min="13575" max="13576" width="9.42578125" style="100" bestFit="1" customWidth="1"/>
    <col min="13577" max="13824" width="9.140625" style="100"/>
    <col min="13825" max="13825" width="49.28515625" style="100" customWidth="1"/>
    <col min="13826" max="13826" width="6.42578125" style="100" customWidth="1"/>
    <col min="13827" max="13827" width="6.5703125" style="100" customWidth="1"/>
    <col min="13828" max="13828" width="13.42578125" style="100" customWidth="1"/>
    <col min="13829" max="13829" width="7.140625" style="100" customWidth="1"/>
    <col min="13830" max="13830" width="14.28515625" style="100" customWidth="1"/>
    <col min="13831" max="13832" width="9.42578125" style="100" bestFit="1" customWidth="1"/>
    <col min="13833" max="14080" width="9.140625" style="100"/>
    <col min="14081" max="14081" width="49.28515625" style="100" customWidth="1"/>
    <col min="14082" max="14082" width="6.42578125" style="100" customWidth="1"/>
    <col min="14083" max="14083" width="6.5703125" style="100" customWidth="1"/>
    <col min="14084" max="14084" width="13.42578125" style="100" customWidth="1"/>
    <col min="14085" max="14085" width="7.140625" style="100" customWidth="1"/>
    <col min="14086" max="14086" width="14.28515625" style="100" customWidth="1"/>
    <col min="14087" max="14088" width="9.42578125" style="100" bestFit="1" customWidth="1"/>
    <col min="14089" max="14336" width="9.140625" style="100"/>
    <col min="14337" max="14337" width="49.28515625" style="100" customWidth="1"/>
    <col min="14338" max="14338" width="6.42578125" style="100" customWidth="1"/>
    <col min="14339" max="14339" width="6.5703125" style="100" customWidth="1"/>
    <col min="14340" max="14340" width="13.42578125" style="100" customWidth="1"/>
    <col min="14341" max="14341" width="7.140625" style="100" customWidth="1"/>
    <col min="14342" max="14342" width="14.28515625" style="100" customWidth="1"/>
    <col min="14343" max="14344" width="9.42578125" style="100" bestFit="1" customWidth="1"/>
    <col min="14345" max="14592" width="9.140625" style="100"/>
    <col min="14593" max="14593" width="49.28515625" style="100" customWidth="1"/>
    <col min="14594" max="14594" width="6.42578125" style="100" customWidth="1"/>
    <col min="14595" max="14595" width="6.5703125" style="100" customWidth="1"/>
    <col min="14596" max="14596" width="13.42578125" style="100" customWidth="1"/>
    <col min="14597" max="14597" width="7.140625" style="100" customWidth="1"/>
    <col min="14598" max="14598" width="14.28515625" style="100" customWidth="1"/>
    <col min="14599" max="14600" width="9.42578125" style="100" bestFit="1" customWidth="1"/>
    <col min="14601" max="14848" width="9.140625" style="100"/>
    <col min="14849" max="14849" width="49.28515625" style="100" customWidth="1"/>
    <col min="14850" max="14850" width="6.42578125" style="100" customWidth="1"/>
    <col min="14851" max="14851" width="6.5703125" style="100" customWidth="1"/>
    <col min="14852" max="14852" width="13.42578125" style="100" customWidth="1"/>
    <col min="14853" max="14853" width="7.140625" style="100" customWidth="1"/>
    <col min="14854" max="14854" width="14.28515625" style="100" customWidth="1"/>
    <col min="14855" max="14856" width="9.42578125" style="100" bestFit="1" customWidth="1"/>
    <col min="14857" max="15104" width="9.140625" style="100"/>
    <col min="15105" max="15105" width="49.28515625" style="100" customWidth="1"/>
    <col min="15106" max="15106" width="6.42578125" style="100" customWidth="1"/>
    <col min="15107" max="15107" width="6.5703125" style="100" customWidth="1"/>
    <col min="15108" max="15108" width="13.42578125" style="100" customWidth="1"/>
    <col min="15109" max="15109" width="7.140625" style="100" customWidth="1"/>
    <col min="15110" max="15110" width="14.28515625" style="100" customWidth="1"/>
    <col min="15111" max="15112" width="9.42578125" style="100" bestFit="1" customWidth="1"/>
    <col min="15113" max="15360" width="9.140625" style="100"/>
    <col min="15361" max="15361" width="49.28515625" style="100" customWidth="1"/>
    <col min="15362" max="15362" width="6.42578125" style="100" customWidth="1"/>
    <col min="15363" max="15363" width="6.5703125" style="100" customWidth="1"/>
    <col min="15364" max="15364" width="13.42578125" style="100" customWidth="1"/>
    <col min="15365" max="15365" width="7.140625" style="100" customWidth="1"/>
    <col min="15366" max="15366" width="14.28515625" style="100" customWidth="1"/>
    <col min="15367" max="15368" width="9.42578125" style="100" bestFit="1" customWidth="1"/>
    <col min="15369" max="15616" width="9.140625" style="100"/>
    <col min="15617" max="15617" width="49.28515625" style="100" customWidth="1"/>
    <col min="15618" max="15618" width="6.42578125" style="100" customWidth="1"/>
    <col min="15619" max="15619" width="6.5703125" style="100" customWidth="1"/>
    <col min="15620" max="15620" width="13.42578125" style="100" customWidth="1"/>
    <col min="15621" max="15621" width="7.140625" style="100" customWidth="1"/>
    <col min="15622" max="15622" width="14.28515625" style="100" customWidth="1"/>
    <col min="15623" max="15624" width="9.42578125" style="100" bestFit="1" customWidth="1"/>
    <col min="15625" max="15872" width="9.140625" style="100"/>
    <col min="15873" max="15873" width="49.28515625" style="100" customWidth="1"/>
    <col min="15874" max="15874" width="6.42578125" style="100" customWidth="1"/>
    <col min="15875" max="15875" width="6.5703125" style="100" customWidth="1"/>
    <col min="15876" max="15876" width="13.42578125" style="100" customWidth="1"/>
    <col min="15877" max="15877" width="7.140625" style="100" customWidth="1"/>
    <col min="15878" max="15878" width="14.28515625" style="100" customWidth="1"/>
    <col min="15879" max="15880" width="9.42578125" style="100" bestFit="1" customWidth="1"/>
    <col min="15881" max="16128" width="9.140625" style="100"/>
    <col min="16129" max="16129" width="49.28515625" style="100" customWidth="1"/>
    <col min="16130" max="16130" width="6.42578125" style="100" customWidth="1"/>
    <col min="16131" max="16131" width="6.5703125" style="100" customWidth="1"/>
    <col min="16132" max="16132" width="13.42578125" style="100" customWidth="1"/>
    <col min="16133" max="16133" width="7.140625" style="100" customWidth="1"/>
    <col min="16134" max="16134" width="14.28515625" style="100" customWidth="1"/>
    <col min="16135" max="16136" width="9.42578125" style="100" bestFit="1" customWidth="1"/>
    <col min="16137" max="16384" width="9.140625" style="100"/>
  </cols>
  <sheetData>
    <row r="1" spans="1:6" x14ac:dyDescent="0.25">
      <c r="A1" s="98"/>
      <c r="D1" s="499" t="s">
        <v>544</v>
      </c>
      <c r="E1" s="499"/>
      <c r="F1" s="499"/>
    </row>
    <row r="2" spans="1:6" x14ac:dyDescent="0.25">
      <c r="A2" s="499" t="s">
        <v>49</v>
      </c>
      <c r="B2" s="499"/>
      <c r="C2" s="499"/>
      <c r="D2" s="499"/>
      <c r="E2" s="499"/>
      <c r="F2" s="499"/>
    </row>
    <row r="3" spans="1:6" x14ac:dyDescent="0.25">
      <c r="A3" s="499" t="s">
        <v>57</v>
      </c>
      <c r="B3" s="499"/>
      <c r="C3" s="499"/>
      <c r="D3" s="499"/>
      <c r="E3" s="499"/>
      <c r="F3" s="499"/>
    </row>
    <row r="4" spans="1:6" x14ac:dyDescent="0.25">
      <c r="A4" s="499" t="s">
        <v>259</v>
      </c>
      <c r="B4" s="499"/>
      <c r="C4" s="499"/>
      <c r="D4" s="499"/>
      <c r="E4" s="499"/>
      <c r="F4" s="499"/>
    </row>
    <row r="5" spans="1:6" x14ac:dyDescent="0.25">
      <c r="A5" s="499" t="s">
        <v>260</v>
      </c>
      <c r="B5" s="499"/>
      <c r="C5" s="499"/>
      <c r="D5" s="499"/>
      <c r="E5" s="499"/>
      <c r="F5" s="499"/>
    </row>
    <row r="6" spans="1:6" x14ac:dyDescent="0.25">
      <c r="A6" s="499" t="s">
        <v>239</v>
      </c>
      <c r="B6" s="499"/>
      <c r="C6" s="499"/>
      <c r="D6" s="499"/>
      <c r="E6" s="499"/>
      <c r="F6" s="499"/>
    </row>
    <row r="7" spans="1:6" x14ac:dyDescent="0.25">
      <c r="D7" s="499" t="s">
        <v>902</v>
      </c>
      <c r="E7" s="499"/>
      <c r="F7" s="499"/>
    </row>
    <row r="8" spans="1:6" ht="63" customHeight="1" x14ac:dyDescent="0.25">
      <c r="A8" s="497" t="s">
        <v>673</v>
      </c>
      <c r="B8" s="497"/>
      <c r="C8" s="497"/>
      <c r="D8" s="497"/>
      <c r="E8" s="497"/>
      <c r="F8" s="497"/>
    </row>
    <row r="9" spans="1:6" ht="15.75" x14ac:dyDescent="0.25">
      <c r="A9" s="101"/>
      <c r="B9" s="101"/>
      <c r="C9" s="101"/>
      <c r="D9" s="101"/>
      <c r="E9" s="498" t="s">
        <v>32</v>
      </c>
      <c r="F9" s="498"/>
    </row>
    <row r="10" spans="1:6" ht="26.45" customHeight="1" x14ac:dyDescent="0.25">
      <c r="A10" s="350" t="s">
        <v>261</v>
      </c>
      <c r="B10" s="350" t="s">
        <v>262</v>
      </c>
      <c r="C10" s="350" t="s">
        <v>263</v>
      </c>
      <c r="D10" s="350" t="s">
        <v>264</v>
      </c>
      <c r="E10" s="350" t="s">
        <v>265</v>
      </c>
      <c r="F10" s="351" t="s">
        <v>266</v>
      </c>
    </row>
    <row r="11" spans="1:6" x14ac:dyDescent="0.25">
      <c r="A11" s="104">
        <v>1</v>
      </c>
      <c r="B11" s="104">
        <v>2</v>
      </c>
      <c r="C11" s="104">
        <v>3</v>
      </c>
      <c r="D11" s="104">
        <v>4</v>
      </c>
      <c r="E11" s="104">
        <v>5</v>
      </c>
      <c r="F11" s="104">
        <v>6</v>
      </c>
    </row>
    <row r="12" spans="1:6" x14ac:dyDescent="0.25">
      <c r="A12" s="105" t="s">
        <v>267</v>
      </c>
      <c r="B12" s="106">
        <v>1</v>
      </c>
      <c r="C12" s="106"/>
      <c r="D12" s="107"/>
      <c r="E12" s="108"/>
      <c r="F12" s="120">
        <f>+F13+F17+F35+F46+F62+F68+F43</f>
        <v>35625.299999999996</v>
      </c>
    </row>
    <row r="13" spans="1:6" ht="38.25" x14ac:dyDescent="0.25">
      <c r="A13" s="110" t="s">
        <v>268</v>
      </c>
      <c r="B13" s="106">
        <v>1</v>
      </c>
      <c r="C13" s="106">
        <v>2</v>
      </c>
      <c r="D13" s="107"/>
      <c r="E13" s="108"/>
      <c r="F13" s="120">
        <f>+F14+F16+F15</f>
        <v>1177.5999999999999</v>
      </c>
    </row>
    <row r="14" spans="1:6" ht="22.15" customHeight="1" x14ac:dyDescent="0.25">
      <c r="A14" s="111" t="s">
        <v>269</v>
      </c>
      <c r="B14" s="112">
        <v>1</v>
      </c>
      <c r="C14" s="112">
        <v>2</v>
      </c>
      <c r="D14" s="113" t="s">
        <v>270</v>
      </c>
      <c r="E14" s="114">
        <v>121</v>
      </c>
      <c r="F14" s="119">
        <v>889.1</v>
      </c>
    </row>
    <row r="15" spans="1:6" ht="26.25" customHeight="1" x14ac:dyDescent="0.25">
      <c r="A15" s="111" t="s">
        <v>271</v>
      </c>
      <c r="B15" s="112">
        <v>1</v>
      </c>
      <c r="C15" s="112">
        <v>2</v>
      </c>
      <c r="D15" s="113" t="s">
        <v>270</v>
      </c>
      <c r="E15" s="114">
        <v>122</v>
      </c>
      <c r="F15" s="119">
        <v>20</v>
      </c>
    </row>
    <row r="16" spans="1:6" ht="42" customHeight="1" x14ac:dyDescent="0.25">
      <c r="A16" s="71" t="s">
        <v>272</v>
      </c>
      <c r="B16" s="112">
        <v>1</v>
      </c>
      <c r="C16" s="112">
        <v>2</v>
      </c>
      <c r="D16" s="113" t="s">
        <v>270</v>
      </c>
      <c r="E16" s="114">
        <v>129</v>
      </c>
      <c r="F16" s="119">
        <v>268.5</v>
      </c>
    </row>
    <row r="17" spans="1:6" ht="54" customHeight="1" x14ac:dyDescent="0.25">
      <c r="A17" s="110" t="s">
        <v>273</v>
      </c>
      <c r="B17" s="106">
        <v>1</v>
      </c>
      <c r="C17" s="106">
        <v>3</v>
      </c>
      <c r="D17" s="107"/>
      <c r="E17" s="108"/>
      <c r="F17" s="120">
        <f>+F18+F21+F24</f>
        <v>4665</v>
      </c>
    </row>
    <row r="18" spans="1:6" ht="69" customHeight="1" x14ac:dyDescent="0.25">
      <c r="A18" s="116" t="s">
        <v>274</v>
      </c>
      <c r="B18" s="106">
        <v>1</v>
      </c>
      <c r="C18" s="106">
        <v>3</v>
      </c>
      <c r="D18" s="107">
        <v>7701020000</v>
      </c>
      <c r="E18" s="108">
        <v>0</v>
      </c>
      <c r="F18" s="120">
        <f>+F19+F20</f>
        <v>1180.8</v>
      </c>
    </row>
    <row r="19" spans="1:6" ht="28.15" customHeight="1" x14ac:dyDescent="0.25">
      <c r="A19" s="111" t="s">
        <v>269</v>
      </c>
      <c r="B19" s="112">
        <v>1</v>
      </c>
      <c r="C19" s="112">
        <v>3</v>
      </c>
      <c r="D19" s="113" t="s">
        <v>275</v>
      </c>
      <c r="E19" s="114">
        <v>121</v>
      </c>
      <c r="F19" s="119">
        <v>906.9</v>
      </c>
    </row>
    <row r="20" spans="1:6" ht="39" customHeight="1" x14ac:dyDescent="0.25">
      <c r="A20" s="71" t="s">
        <v>272</v>
      </c>
      <c r="B20" s="112">
        <v>1</v>
      </c>
      <c r="C20" s="112">
        <v>3</v>
      </c>
      <c r="D20" s="113" t="s">
        <v>275</v>
      </c>
      <c r="E20" s="114">
        <v>129</v>
      </c>
      <c r="F20" s="119">
        <v>273.89999999999998</v>
      </c>
    </row>
    <row r="21" spans="1:6" ht="82.15" customHeight="1" x14ac:dyDescent="0.25">
      <c r="A21" s="116" t="s">
        <v>276</v>
      </c>
      <c r="B21" s="106">
        <v>1</v>
      </c>
      <c r="C21" s="106">
        <v>3</v>
      </c>
      <c r="D21" s="107">
        <v>7701030000</v>
      </c>
      <c r="E21" s="108">
        <v>0</v>
      </c>
      <c r="F21" s="120">
        <f>+F22+F23</f>
        <v>902.5</v>
      </c>
    </row>
    <row r="22" spans="1:6" ht="22.9" customHeight="1" x14ac:dyDescent="0.25">
      <c r="A22" s="111" t="s">
        <v>269</v>
      </c>
      <c r="B22" s="112">
        <v>1</v>
      </c>
      <c r="C22" s="112">
        <v>3</v>
      </c>
      <c r="D22" s="113" t="s">
        <v>277</v>
      </c>
      <c r="E22" s="114">
        <v>121</v>
      </c>
      <c r="F22" s="119">
        <v>693.2</v>
      </c>
    </row>
    <row r="23" spans="1:6" ht="42" customHeight="1" x14ac:dyDescent="0.25">
      <c r="A23" s="71" t="s">
        <v>272</v>
      </c>
      <c r="B23" s="112">
        <v>1</v>
      </c>
      <c r="C23" s="112">
        <v>3</v>
      </c>
      <c r="D23" s="113" t="s">
        <v>277</v>
      </c>
      <c r="E23" s="114">
        <v>129</v>
      </c>
      <c r="F23" s="119">
        <v>209.3</v>
      </c>
    </row>
    <row r="24" spans="1:6" ht="54.6" customHeight="1" x14ac:dyDescent="0.25">
      <c r="A24" s="110" t="s">
        <v>278</v>
      </c>
      <c r="B24" s="106">
        <v>1</v>
      </c>
      <c r="C24" s="106">
        <v>3</v>
      </c>
      <c r="D24" s="107">
        <v>7701050000</v>
      </c>
      <c r="E24" s="108">
        <v>0</v>
      </c>
      <c r="F24" s="120">
        <f>SUM(F25:F34)</f>
        <v>2581.7000000000003</v>
      </c>
    </row>
    <row r="25" spans="1:6" ht="24.6" customHeight="1" x14ac:dyDescent="0.25">
      <c r="A25" s="111" t="s">
        <v>269</v>
      </c>
      <c r="B25" s="112">
        <v>1</v>
      </c>
      <c r="C25" s="112">
        <v>3</v>
      </c>
      <c r="D25" s="113" t="s">
        <v>279</v>
      </c>
      <c r="E25" s="114">
        <v>121</v>
      </c>
      <c r="F25" s="119">
        <v>1211</v>
      </c>
    </row>
    <row r="26" spans="1:6" ht="41.25" customHeight="1" x14ac:dyDescent="0.25">
      <c r="A26" s="71" t="s">
        <v>272</v>
      </c>
      <c r="B26" s="112">
        <v>1</v>
      </c>
      <c r="C26" s="112">
        <v>3</v>
      </c>
      <c r="D26" s="113" t="s">
        <v>279</v>
      </c>
      <c r="E26" s="114">
        <v>129</v>
      </c>
      <c r="F26" s="119">
        <v>365.7</v>
      </c>
    </row>
    <row r="27" spans="1:6" ht="25.5" x14ac:dyDescent="0.25">
      <c r="A27" s="117" t="s">
        <v>280</v>
      </c>
      <c r="B27" s="112">
        <v>1</v>
      </c>
      <c r="C27" s="112">
        <v>3</v>
      </c>
      <c r="D27" s="113" t="s">
        <v>281</v>
      </c>
      <c r="E27" s="114">
        <v>122</v>
      </c>
      <c r="F27" s="411">
        <v>405.7</v>
      </c>
    </row>
    <row r="28" spans="1:6" ht="25.5" x14ac:dyDescent="0.25">
      <c r="A28" s="71" t="s">
        <v>282</v>
      </c>
      <c r="B28" s="112">
        <v>1</v>
      </c>
      <c r="C28" s="112">
        <v>3</v>
      </c>
      <c r="D28" s="113" t="s">
        <v>281</v>
      </c>
      <c r="E28" s="114">
        <v>242</v>
      </c>
      <c r="F28" s="119">
        <f>110+40+50+10</f>
        <v>210</v>
      </c>
    </row>
    <row r="29" spans="1:6" ht="25.5" hidden="1" x14ac:dyDescent="0.25">
      <c r="A29" s="71" t="s">
        <v>282</v>
      </c>
      <c r="B29" s="112">
        <v>1</v>
      </c>
      <c r="C29" s="112">
        <v>3</v>
      </c>
      <c r="D29" s="113" t="s">
        <v>283</v>
      </c>
      <c r="E29" s="114">
        <v>242</v>
      </c>
      <c r="F29" s="119"/>
    </row>
    <row r="30" spans="1:6" ht="26.25" customHeight="1" x14ac:dyDescent="0.25">
      <c r="A30" s="117" t="s">
        <v>284</v>
      </c>
      <c r="B30" s="112">
        <v>1</v>
      </c>
      <c r="C30" s="112">
        <v>3</v>
      </c>
      <c r="D30" s="113" t="s">
        <v>281</v>
      </c>
      <c r="E30" s="114" t="s">
        <v>285</v>
      </c>
      <c r="F30" s="119">
        <v>385</v>
      </c>
    </row>
    <row r="31" spans="1:6" ht="25.5" hidden="1" x14ac:dyDescent="0.25">
      <c r="A31" s="117" t="s">
        <v>284</v>
      </c>
      <c r="B31" s="112">
        <v>1</v>
      </c>
      <c r="C31" s="112">
        <v>3</v>
      </c>
      <c r="D31" s="113" t="s">
        <v>286</v>
      </c>
      <c r="E31" s="114" t="s">
        <v>285</v>
      </c>
      <c r="F31" s="119"/>
    </row>
    <row r="32" spans="1:6" ht="25.5" x14ac:dyDescent="0.25">
      <c r="A32" s="111" t="s">
        <v>287</v>
      </c>
      <c r="B32" s="112">
        <v>1</v>
      </c>
      <c r="C32" s="112">
        <v>3</v>
      </c>
      <c r="D32" s="113" t="s">
        <v>281</v>
      </c>
      <c r="E32" s="114" t="s">
        <v>288</v>
      </c>
      <c r="F32" s="119">
        <v>2.8</v>
      </c>
    </row>
    <row r="33" spans="1:6" x14ac:dyDescent="0.25">
      <c r="A33" s="111" t="s">
        <v>289</v>
      </c>
      <c r="B33" s="112">
        <v>1</v>
      </c>
      <c r="C33" s="112">
        <v>3</v>
      </c>
      <c r="D33" s="113" t="s">
        <v>281</v>
      </c>
      <c r="E33" s="114" t="s">
        <v>290</v>
      </c>
      <c r="F33" s="119">
        <v>1.5</v>
      </c>
    </row>
    <row r="34" spans="1:6" hidden="1" x14ac:dyDescent="0.25">
      <c r="A34" s="111" t="s">
        <v>291</v>
      </c>
      <c r="B34" s="112">
        <v>1</v>
      </c>
      <c r="C34" s="112">
        <v>3</v>
      </c>
      <c r="D34" s="113" t="s">
        <v>292</v>
      </c>
      <c r="E34" s="114">
        <v>853</v>
      </c>
      <c r="F34" s="119"/>
    </row>
    <row r="35" spans="1:6" ht="56.25" customHeight="1" x14ac:dyDescent="0.25">
      <c r="A35" s="110" t="s">
        <v>293</v>
      </c>
      <c r="B35" s="106">
        <v>1</v>
      </c>
      <c r="C35" s="106">
        <v>4</v>
      </c>
      <c r="D35" s="107"/>
      <c r="E35" s="108"/>
      <c r="F35" s="120">
        <f>SUM(F36:F42)</f>
        <v>21021.899999999998</v>
      </c>
    </row>
    <row r="36" spans="1:6" ht="25.5" x14ac:dyDescent="0.25">
      <c r="A36" s="111" t="s">
        <v>269</v>
      </c>
      <c r="B36" s="112">
        <v>1</v>
      </c>
      <c r="C36" s="112">
        <v>4</v>
      </c>
      <c r="D36" s="113" t="s">
        <v>294</v>
      </c>
      <c r="E36" s="114">
        <v>121</v>
      </c>
      <c r="F36" s="119">
        <v>12061.6</v>
      </c>
    </row>
    <row r="37" spans="1:6" ht="41.25" customHeight="1" x14ac:dyDescent="0.25">
      <c r="A37" s="71" t="s">
        <v>272</v>
      </c>
      <c r="B37" s="112">
        <v>1</v>
      </c>
      <c r="C37" s="112">
        <v>4</v>
      </c>
      <c r="D37" s="113" t="s">
        <v>294</v>
      </c>
      <c r="E37" s="114">
        <v>129</v>
      </c>
      <c r="F37" s="119">
        <v>3642.6</v>
      </c>
    </row>
    <row r="38" spans="1:6" ht="25.5" x14ac:dyDescent="0.25">
      <c r="A38" s="117" t="s">
        <v>280</v>
      </c>
      <c r="B38" s="112">
        <v>1</v>
      </c>
      <c r="C38" s="112">
        <v>4</v>
      </c>
      <c r="D38" s="113" t="s">
        <v>294</v>
      </c>
      <c r="E38" s="114">
        <v>122</v>
      </c>
      <c r="F38" s="119">
        <v>35</v>
      </c>
    </row>
    <row r="39" spans="1:6" ht="25.5" x14ac:dyDescent="0.25">
      <c r="A39" s="71" t="s">
        <v>282</v>
      </c>
      <c r="B39" s="112">
        <v>1</v>
      </c>
      <c r="C39" s="112">
        <v>4</v>
      </c>
      <c r="D39" s="113" t="s">
        <v>294</v>
      </c>
      <c r="E39" s="114">
        <v>242</v>
      </c>
      <c r="F39" s="119">
        <v>540</v>
      </c>
    </row>
    <row r="40" spans="1:6" ht="28.5" customHeight="1" x14ac:dyDescent="0.25">
      <c r="A40" s="117" t="s">
        <v>284</v>
      </c>
      <c r="B40" s="112">
        <v>1</v>
      </c>
      <c r="C40" s="112">
        <v>4</v>
      </c>
      <c r="D40" s="113" t="s">
        <v>294</v>
      </c>
      <c r="E40" s="114" t="s">
        <v>285</v>
      </c>
      <c r="F40" s="119">
        <v>4672.3</v>
      </c>
    </row>
    <row r="41" spans="1:6" ht="24" customHeight="1" x14ac:dyDescent="0.25">
      <c r="A41" s="111" t="s">
        <v>287</v>
      </c>
      <c r="B41" s="112">
        <v>1</v>
      </c>
      <c r="C41" s="112">
        <v>4</v>
      </c>
      <c r="D41" s="113" t="s">
        <v>294</v>
      </c>
      <c r="E41" s="114">
        <v>851</v>
      </c>
      <c r="F41" s="119">
        <v>49.3</v>
      </c>
    </row>
    <row r="42" spans="1:6" ht="17.25" customHeight="1" x14ac:dyDescent="0.25">
      <c r="A42" s="111" t="s">
        <v>289</v>
      </c>
      <c r="B42" s="112">
        <v>1</v>
      </c>
      <c r="C42" s="112">
        <v>4</v>
      </c>
      <c r="D42" s="113" t="s">
        <v>294</v>
      </c>
      <c r="E42" s="114" t="s">
        <v>290</v>
      </c>
      <c r="F42" s="119">
        <v>21.1</v>
      </c>
    </row>
    <row r="43" spans="1:6" s="121" customFormat="1" ht="17.25" customHeight="1" x14ac:dyDescent="0.25">
      <c r="A43" s="105" t="s">
        <v>295</v>
      </c>
      <c r="B43" s="106">
        <v>1</v>
      </c>
      <c r="C43" s="106">
        <v>5</v>
      </c>
      <c r="D43" s="107"/>
      <c r="E43" s="108"/>
      <c r="F43" s="120">
        <f>+F44</f>
        <v>43</v>
      </c>
    </row>
    <row r="44" spans="1:6" s="121" customFormat="1" ht="17.25" customHeight="1" x14ac:dyDescent="0.25">
      <c r="A44" s="105" t="s">
        <v>296</v>
      </c>
      <c r="B44" s="106">
        <v>1</v>
      </c>
      <c r="C44" s="106">
        <v>5</v>
      </c>
      <c r="D44" s="107" t="s">
        <v>297</v>
      </c>
      <c r="E44" s="108"/>
      <c r="F44" s="120">
        <f>+F45</f>
        <v>43</v>
      </c>
    </row>
    <row r="45" spans="1:6" ht="24.6" customHeight="1" x14ac:dyDescent="0.25">
      <c r="A45" s="117" t="s">
        <v>284</v>
      </c>
      <c r="B45" s="112">
        <v>1</v>
      </c>
      <c r="C45" s="112">
        <v>5</v>
      </c>
      <c r="D45" s="113" t="s">
        <v>297</v>
      </c>
      <c r="E45" s="114">
        <v>244</v>
      </c>
      <c r="F45" s="119">
        <v>43</v>
      </c>
    </row>
    <row r="46" spans="1:6" ht="42" customHeight="1" x14ac:dyDescent="0.25">
      <c r="A46" s="110" t="s">
        <v>298</v>
      </c>
      <c r="B46" s="106">
        <v>1</v>
      </c>
      <c r="C46" s="106">
        <v>6</v>
      </c>
      <c r="D46" s="107"/>
      <c r="E46" s="108"/>
      <c r="F46" s="120">
        <f>+F47+F57</f>
        <v>7035.2000000000007</v>
      </c>
    </row>
    <row r="47" spans="1:6" s="121" customFormat="1" ht="30" customHeight="1" x14ac:dyDescent="0.25">
      <c r="A47" s="110" t="s">
        <v>299</v>
      </c>
      <c r="B47" s="106">
        <v>1</v>
      </c>
      <c r="C47" s="106">
        <v>6</v>
      </c>
      <c r="D47" s="107">
        <v>7701060000</v>
      </c>
      <c r="E47" s="108"/>
      <c r="F47" s="120">
        <f>SUM(F48:F56)</f>
        <v>5575.6</v>
      </c>
    </row>
    <row r="48" spans="1:6" ht="25.5" x14ac:dyDescent="0.25">
      <c r="A48" s="111" t="s">
        <v>269</v>
      </c>
      <c r="B48" s="112">
        <v>1</v>
      </c>
      <c r="C48" s="112">
        <v>6</v>
      </c>
      <c r="D48" s="122" t="s">
        <v>300</v>
      </c>
      <c r="E48" s="114">
        <v>121</v>
      </c>
      <c r="F48" s="119">
        <v>3662.5</v>
      </c>
    </row>
    <row r="49" spans="1:6" ht="39.75" customHeight="1" x14ac:dyDescent="0.25">
      <c r="A49" s="71" t="s">
        <v>272</v>
      </c>
      <c r="B49" s="112">
        <v>1</v>
      </c>
      <c r="C49" s="112">
        <v>6</v>
      </c>
      <c r="D49" s="122" t="s">
        <v>300</v>
      </c>
      <c r="E49" s="114">
        <v>129</v>
      </c>
      <c r="F49" s="119">
        <v>1106.0999999999999</v>
      </c>
    </row>
    <row r="50" spans="1:6" ht="25.5" x14ac:dyDescent="0.25">
      <c r="A50" s="117" t="s">
        <v>280</v>
      </c>
      <c r="B50" s="112">
        <v>1</v>
      </c>
      <c r="C50" s="112">
        <v>6</v>
      </c>
      <c r="D50" s="122" t="s">
        <v>300</v>
      </c>
      <c r="E50" s="114">
        <v>122</v>
      </c>
      <c r="F50" s="119">
        <v>20</v>
      </c>
    </row>
    <row r="51" spans="1:6" ht="25.5" x14ac:dyDescent="0.25">
      <c r="A51" s="71" t="s">
        <v>282</v>
      </c>
      <c r="B51" s="112">
        <v>1</v>
      </c>
      <c r="C51" s="112">
        <v>6</v>
      </c>
      <c r="D51" s="122" t="s">
        <v>300</v>
      </c>
      <c r="E51" s="114">
        <v>242</v>
      </c>
      <c r="F51" s="119">
        <v>413</v>
      </c>
    </row>
    <row r="52" spans="1:6" ht="24.75" customHeight="1" x14ac:dyDescent="0.25">
      <c r="A52" s="117" t="s">
        <v>284</v>
      </c>
      <c r="B52" s="112">
        <v>1</v>
      </c>
      <c r="C52" s="112">
        <v>6</v>
      </c>
      <c r="D52" s="122" t="s">
        <v>300</v>
      </c>
      <c r="E52" s="114">
        <v>244</v>
      </c>
      <c r="F52" s="119">
        <v>372</v>
      </c>
    </row>
    <row r="53" spans="1:6" ht="24.75" hidden="1" customHeight="1" x14ac:dyDescent="0.25">
      <c r="A53" s="117" t="s">
        <v>284</v>
      </c>
      <c r="B53" s="112">
        <v>1</v>
      </c>
      <c r="C53" s="112">
        <v>6</v>
      </c>
      <c r="D53" s="122" t="s">
        <v>301</v>
      </c>
      <c r="E53" s="114">
        <v>244</v>
      </c>
      <c r="F53" s="119"/>
    </row>
    <row r="54" spans="1:6" ht="24.75" hidden="1" customHeight="1" x14ac:dyDescent="0.25">
      <c r="A54" s="117" t="s">
        <v>284</v>
      </c>
      <c r="B54" s="112">
        <v>1</v>
      </c>
      <c r="C54" s="112">
        <v>6</v>
      </c>
      <c r="D54" s="122" t="s">
        <v>302</v>
      </c>
      <c r="E54" s="114">
        <v>244</v>
      </c>
      <c r="F54" s="119"/>
    </row>
    <row r="55" spans="1:6" ht="25.5" x14ac:dyDescent="0.25">
      <c r="A55" s="111" t="s">
        <v>303</v>
      </c>
      <c r="B55" s="112">
        <v>1</v>
      </c>
      <c r="C55" s="112">
        <v>6</v>
      </c>
      <c r="D55" s="122" t="s">
        <v>300</v>
      </c>
      <c r="E55" s="114">
        <v>851</v>
      </c>
      <c r="F55" s="119">
        <v>1</v>
      </c>
    </row>
    <row r="56" spans="1:6" ht="15" customHeight="1" x14ac:dyDescent="0.25">
      <c r="A56" s="111" t="s">
        <v>289</v>
      </c>
      <c r="B56" s="112">
        <v>1</v>
      </c>
      <c r="C56" s="112">
        <v>6</v>
      </c>
      <c r="D56" s="122" t="s">
        <v>300</v>
      </c>
      <c r="E56" s="114">
        <v>852</v>
      </c>
      <c r="F56" s="119">
        <v>1</v>
      </c>
    </row>
    <row r="57" spans="1:6" ht="38.25" x14ac:dyDescent="0.25">
      <c r="A57" s="110" t="s">
        <v>304</v>
      </c>
      <c r="B57" s="106">
        <v>1</v>
      </c>
      <c r="C57" s="106">
        <v>6</v>
      </c>
      <c r="D57" s="107">
        <v>7701070000</v>
      </c>
      <c r="E57" s="108">
        <v>0</v>
      </c>
      <c r="F57" s="120">
        <f>SUM(F58:F61)</f>
        <v>1459.6</v>
      </c>
    </row>
    <row r="58" spans="1:6" ht="25.5" x14ac:dyDescent="0.25">
      <c r="A58" s="111" t="s">
        <v>269</v>
      </c>
      <c r="B58" s="112">
        <v>1</v>
      </c>
      <c r="C58" s="112">
        <v>6</v>
      </c>
      <c r="D58" s="113" t="s">
        <v>305</v>
      </c>
      <c r="E58" s="114">
        <v>121</v>
      </c>
      <c r="F58" s="119">
        <v>1090.3</v>
      </c>
    </row>
    <row r="59" spans="1:6" ht="40.5" customHeight="1" x14ac:dyDescent="0.25">
      <c r="A59" s="71" t="s">
        <v>272</v>
      </c>
      <c r="B59" s="112">
        <v>1</v>
      </c>
      <c r="C59" s="112">
        <v>6</v>
      </c>
      <c r="D59" s="113" t="s">
        <v>305</v>
      </c>
      <c r="E59" s="114">
        <v>129</v>
      </c>
      <c r="F59" s="119">
        <v>329.3</v>
      </c>
    </row>
    <row r="60" spans="1:6" ht="25.5" x14ac:dyDescent="0.25">
      <c r="A60" s="117" t="s">
        <v>280</v>
      </c>
      <c r="B60" s="112">
        <v>1</v>
      </c>
      <c r="C60" s="112">
        <v>6</v>
      </c>
      <c r="D60" s="113" t="s">
        <v>305</v>
      </c>
      <c r="E60" s="114">
        <v>122</v>
      </c>
      <c r="F60" s="119">
        <v>30</v>
      </c>
    </row>
    <row r="61" spans="1:6" ht="25.5" customHeight="1" x14ac:dyDescent="0.25">
      <c r="A61" s="117" t="s">
        <v>284</v>
      </c>
      <c r="B61" s="112">
        <v>1</v>
      </c>
      <c r="C61" s="112">
        <v>6</v>
      </c>
      <c r="D61" s="113" t="s">
        <v>305</v>
      </c>
      <c r="E61" s="114">
        <v>244</v>
      </c>
      <c r="F61" s="119">
        <v>10</v>
      </c>
    </row>
    <row r="62" spans="1:6" x14ac:dyDescent="0.25">
      <c r="A62" s="105" t="s">
        <v>306</v>
      </c>
      <c r="B62" s="123" t="s">
        <v>307</v>
      </c>
      <c r="C62" s="123">
        <v>11</v>
      </c>
      <c r="D62" s="107"/>
      <c r="E62" s="108"/>
      <c r="F62" s="120">
        <f>SUM(F63:F67)</f>
        <v>1000</v>
      </c>
    </row>
    <row r="63" spans="1:6" ht="25.5" customHeight="1" x14ac:dyDescent="0.25">
      <c r="A63" s="111" t="s">
        <v>308</v>
      </c>
      <c r="B63" s="124" t="s">
        <v>307</v>
      </c>
      <c r="C63" s="124">
        <v>11</v>
      </c>
      <c r="D63" s="125" t="s">
        <v>309</v>
      </c>
      <c r="E63" s="114">
        <v>870</v>
      </c>
      <c r="F63" s="119">
        <f>2187-1500</f>
        <v>687</v>
      </c>
    </row>
    <row r="64" spans="1:6" ht="16.5" hidden="1" customHeight="1" x14ac:dyDescent="0.25">
      <c r="A64" s="111" t="s">
        <v>310</v>
      </c>
      <c r="B64" s="124" t="s">
        <v>307</v>
      </c>
      <c r="C64" s="124">
        <v>11</v>
      </c>
      <c r="D64" s="125" t="s">
        <v>311</v>
      </c>
      <c r="E64" s="114">
        <v>360</v>
      </c>
      <c r="F64" s="119"/>
    </row>
    <row r="65" spans="1:6" ht="25.5" hidden="1" x14ac:dyDescent="0.25">
      <c r="A65" s="117" t="s">
        <v>284</v>
      </c>
      <c r="B65" s="124" t="s">
        <v>307</v>
      </c>
      <c r="C65" s="124">
        <v>11</v>
      </c>
      <c r="D65" s="125" t="s">
        <v>312</v>
      </c>
      <c r="E65" s="124" t="s">
        <v>285</v>
      </c>
      <c r="F65" s="126"/>
    </row>
    <row r="66" spans="1:6" ht="25.5" hidden="1" x14ac:dyDescent="0.25">
      <c r="A66" s="117" t="s">
        <v>284</v>
      </c>
      <c r="B66" s="124" t="s">
        <v>307</v>
      </c>
      <c r="C66" s="124">
        <v>11</v>
      </c>
      <c r="D66" s="125" t="s">
        <v>313</v>
      </c>
      <c r="E66" s="124" t="s">
        <v>285</v>
      </c>
      <c r="F66" s="119"/>
    </row>
    <row r="67" spans="1:6" ht="25.5" x14ac:dyDescent="0.25">
      <c r="A67" s="117" t="s">
        <v>284</v>
      </c>
      <c r="B67" s="124" t="s">
        <v>307</v>
      </c>
      <c r="C67" s="124">
        <v>11</v>
      </c>
      <c r="D67" s="125" t="s">
        <v>314</v>
      </c>
      <c r="E67" s="124" t="s">
        <v>315</v>
      </c>
      <c r="F67" s="119">
        <v>313</v>
      </c>
    </row>
    <row r="68" spans="1:6" ht="15.6" customHeight="1" x14ac:dyDescent="0.25">
      <c r="A68" s="110" t="s">
        <v>316</v>
      </c>
      <c r="B68" s="106">
        <v>1</v>
      </c>
      <c r="C68" s="106">
        <v>13</v>
      </c>
      <c r="D68" s="125"/>
      <c r="E68" s="124"/>
      <c r="F68" s="120">
        <f>+F69+F73+F71</f>
        <v>682.6</v>
      </c>
    </row>
    <row r="69" spans="1:6" ht="43.9" customHeight="1" x14ac:dyDescent="0.25">
      <c r="A69" s="105" t="s">
        <v>317</v>
      </c>
      <c r="B69" s="106">
        <v>1</v>
      </c>
      <c r="C69" s="106">
        <v>13</v>
      </c>
      <c r="D69" s="127" t="s">
        <v>318</v>
      </c>
      <c r="E69" s="108"/>
      <c r="F69" s="120">
        <f>SUM(F70:F70)</f>
        <v>100</v>
      </c>
    </row>
    <row r="70" spans="1:6" ht="26.25" customHeight="1" x14ac:dyDescent="0.25">
      <c r="A70" s="117" t="s">
        <v>284</v>
      </c>
      <c r="B70" s="112">
        <v>1</v>
      </c>
      <c r="C70" s="112">
        <v>13</v>
      </c>
      <c r="D70" s="125" t="s">
        <v>318</v>
      </c>
      <c r="E70" s="114">
        <v>244</v>
      </c>
      <c r="F70" s="119">
        <v>100</v>
      </c>
    </row>
    <row r="71" spans="1:6" ht="67.150000000000006" hidden="1" customHeight="1" x14ac:dyDescent="0.25">
      <c r="A71" s="105" t="s">
        <v>319</v>
      </c>
      <c r="B71" s="106">
        <v>1</v>
      </c>
      <c r="C71" s="106">
        <v>13</v>
      </c>
      <c r="D71" s="127" t="s">
        <v>320</v>
      </c>
      <c r="E71" s="108"/>
      <c r="F71" s="120">
        <f>+F72</f>
        <v>0</v>
      </c>
    </row>
    <row r="72" spans="1:6" ht="26.25" hidden="1" customHeight="1" x14ac:dyDescent="0.25">
      <c r="A72" s="117" t="s">
        <v>284</v>
      </c>
      <c r="B72" s="112">
        <v>1</v>
      </c>
      <c r="C72" s="112">
        <v>13</v>
      </c>
      <c r="D72" s="125" t="s">
        <v>321</v>
      </c>
      <c r="E72" s="114">
        <v>244</v>
      </c>
      <c r="F72" s="119"/>
    </row>
    <row r="73" spans="1:6" ht="16.149999999999999" customHeight="1" x14ac:dyDescent="0.25">
      <c r="A73" s="110" t="s">
        <v>322</v>
      </c>
      <c r="B73" s="106">
        <v>1</v>
      </c>
      <c r="C73" s="106">
        <v>13</v>
      </c>
      <c r="D73" s="128" t="s">
        <v>323</v>
      </c>
      <c r="E73" s="108">
        <v>0</v>
      </c>
      <c r="F73" s="120">
        <f>SUM(F74:F76)</f>
        <v>582.6</v>
      </c>
    </row>
    <row r="74" spans="1:6" ht="24" customHeight="1" x14ac:dyDescent="0.25">
      <c r="A74" s="111" t="s">
        <v>269</v>
      </c>
      <c r="B74" s="112">
        <v>1</v>
      </c>
      <c r="C74" s="112">
        <v>13</v>
      </c>
      <c r="D74" s="122" t="s">
        <v>323</v>
      </c>
      <c r="E74" s="114">
        <v>121</v>
      </c>
      <c r="F74" s="119">
        <v>446.7</v>
      </c>
    </row>
    <row r="75" spans="1:6" ht="39.75" customHeight="1" x14ac:dyDescent="0.25">
      <c r="A75" s="71" t="s">
        <v>272</v>
      </c>
      <c r="B75" s="112">
        <v>1</v>
      </c>
      <c r="C75" s="112">
        <v>13</v>
      </c>
      <c r="D75" s="122" t="s">
        <v>323</v>
      </c>
      <c r="E75" s="114">
        <v>129</v>
      </c>
      <c r="F75" s="119">
        <v>134.9</v>
      </c>
    </row>
    <row r="76" spans="1:6" ht="25.5" customHeight="1" x14ac:dyDescent="0.25">
      <c r="A76" s="117" t="s">
        <v>284</v>
      </c>
      <c r="B76" s="112">
        <v>1</v>
      </c>
      <c r="C76" s="112">
        <v>13</v>
      </c>
      <c r="D76" s="122" t="s">
        <v>323</v>
      </c>
      <c r="E76" s="114">
        <v>244</v>
      </c>
      <c r="F76" s="119">
        <v>1</v>
      </c>
    </row>
    <row r="77" spans="1:6" ht="16.5" customHeight="1" x14ac:dyDescent="0.25">
      <c r="A77" s="110" t="s">
        <v>324</v>
      </c>
      <c r="B77" s="106">
        <v>2</v>
      </c>
      <c r="C77" s="106"/>
      <c r="D77" s="128"/>
      <c r="E77" s="108"/>
      <c r="F77" s="120">
        <f>+F78</f>
        <v>1740.1</v>
      </c>
    </row>
    <row r="78" spans="1:6" ht="16.5" customHeight="1" x14ac:dyDescent="0.25">
      <c r="A78" s="110" t="s">
        <v>325</v>
      </c>
      <c r="B78" s="106">
        <v>2</v>
      </c>
      <c r="C78" s="106">
        <v>3</v>
      </c>
      <c r="D78" s="128"/>
      <c r="E78" s="108">
        <v>0</v>
      </c>
      <c r="F78" s="120">
        <f>+F79</f>
        <v>1740.1</v>
      </c>
    </row>
    <row r="79" spans="1:6" ht="16.5" customHeight="1" x14ac:dyDescent="0.25">
      <c r="A79" s="111" t="s">
        <v>326</v>
      </c>
      <c r="B79" s="112">
        <v>2</v>
      </c>
      <c r="C79" s="112">
        <v>3</v>
      </c>
      <c r="D79" s="122" t="s">
        <v>327</v>
      </c>
      <c r="E79" s="114">
        <v>530</v>
      </c>
      <c r="F79" s="119">
        <v>1740.1</v>
      </c>
    </row>
    <row r="80" spans="1:6" s="121" customFormat="1" ht="25.9" customHeight="1" x14ac:dyDescent="0.25">
      <c r="A80" s="105" t="s">
        <v>328</v>
      </c>
      <c r="B80" s="106">
        <v>3</v>
      </c>
      <c r="C80" s="106"/>
      <c r="D80" s="128"/>
      <c r="E80" s="108"/>
      <c r="F80" s="120">
        <f>+F81+F86</f>
        <v>2536.9</v>
      </c>
    </row>
    <row r="81" spans="1:6" ht="38.25" x14ac:dyDescent="0.25">
      <c r="A81" s="110" t="s">
        <v>329</v>
      </c>
      <c r="B81" s="106">
        <v>3</v>
      </c>
      <c r="C81" s="106">
        <v>9</v>
      </c>
      <c r="D81" s="128"/>
      <c r="E81" s="108"/>
      <c r="F81" s="120">
        <f>SUM(F82:F85)</f>
        <v>1804.9</v>
      </c>
    </row>
    <row r="82" spans="1:6" ht="16.5" customHeight="1" x14ac:dyDescent="0.25">
      <c r="A82" s="117" t="s">
        <v>330</v>
      </c>
      <c r="B82" s="112">
        <v>3</v>
      </c>
      <c r="C82" s="112">
        <v>9</v>
      </c>
      <c r="D82" s="122" t="s">
        <v>331</v>
      </c>
      <c r="E82" s="114">
        <v>111</v>
      </c>
      <c r="F82" s="119">
        <v>1056</v>
      </c>
    </row>
    <row r="83" spans="1:6" ht="40.9" customHeight="1" x14ac:dyDescent="0.25">
      <c r="A83" s="71" t="s">
        <v>332</v>
      </c>
      <c r="B83" s="112">
        <v>3</v>
      </c>
      <c r="C83" s="112">
        <v>9</v>
      </c>
      <c r="D83" s="122" t="s">
        <v>331</v>
      </c>
      <c r="E83" s="114">
        <v>119</v>
      </c>
      <c r="F83" s="119">
        <v>318.89999999999998</v>
      </c>
    </row>
    <row r="84" spans="1:6" ht="25.5" x14ac:dyDescent="0.25">
      <c r="A84" s="71" t="s">
        <v>282</v>
      </c>
      <c r="B84" s="112">
        <v>3</v>
      </c>
      <c r="C84" s="112">
        <v>9</v>
      </c>
      <c r="D84" s="122" t="s">
        <v>331</v>
      </c>
      <c r="E84" s="114">
        <v>242</v>
      </c>
      <c r="F84" s="119">
        <v>220</v>
      </c>
    </row>
    <row r="85" spans="1:6" ht="27.75" customHeight="1" x14ac:dyDescent="0.25">
      <c r="A85" s="117" t="s">
        <v>284</v>
      </c>
      <c r="B85" s="112">
        <v>3</v>
      </c>
      <c r="C85" s="112">
        <v>9</v>
      </c>
      <c r="D85" s="122" t="s">
        <v>331</v>
      </c>
      <c r="E85" s="114">
        <v>244</v>
      </c>
      <c r="F85" s="119">
        <v>210</v>
      </c>
    </row>
    <row r="86" spans="1:6" ht="27.75" customHeight="1" x14ac:dyDescent="0.25">
      <c r="A86" s="110" t="s">
        <v>333</v>
      </c>
      <c r="B86" s="106">
        <v>3</v>
      </c>
      <c r="C86" s="106">
        <v>14</v>
      </c>
      <c r="D86" s="122"/>
      <c r="E86" s="114"/>
      <c r="F86" s="120">
        <f>+F87+F89+F91</f>
        <v>732</v>
      </c>
    </row>
    <row r="87" spans="1:6" ht="27" customHeight="1" x14ac:dyDescent="0.25">
      <c r="A87" s="283" t="s">
        <v>334</v>
      </c>
      <c r="B87" s="106">
        <v>3</v>
      </c>
      <c r="C87" s="106">
        <v>14</v>
      </c>
      <c r="D87" s="127" t="s">
        <v>335</v>
      </c>
      <c r="E87" s="108"/>
      <c r="F87" s="120">
        <f>SUM(F88:F88)</f>
        <v>50</v>
      </c>
    </row>
    <row r="88" spans="1:6" ht="25.5" customHeight="1" x14ac:dyDescent="0.25">
      <c r="A88" s="117" t="s">
        <v>284</v>
      </c>
      <c r="B88" s="112">
        <v>3</v>
      </c>
      <c r="C88" s="112">
        <v>14</v>
      </c>
      <c r="D88" s="125" t="s">
        <v>335</v>
      </c>
      <c r="E88" s="114">
        <v>244</v>
      </c>
      <c r="F88" s="119">
        <v>50</v>
      </c>
    </row>
    <row r="89" spans="1:6" ht="41.45" customHeight="1" x14ac:dyDescent="0.25">
      <c r="A89" s="283" t="s">
        <v>336</v>
      </c>
      <c r="B89" s="106">
        <v>3</v>
      </c>
      <c r="C89" s="106">
        <v>14</v>
      </c>
      <c r="D89" s="127" t="s">
        <v>337</v>
      </c>
      <c r="E89" s="108"/>
      <c r="F89" s="120">
        <f>SUM(F90:F90)</f>
        <v>50</v>
      </c>
    </row>
    <row r="90" spans="1:6" ht="25.9" customHeight="1" x14ac:dyDescent="0.25">
      <c r="A90" s="117" t="s">
        <v>284</v>
      </c>
      <c r="B90" s="112">
        <v>3</v>
      </c>
      <c r="C90" s="112">
        <v>14</v>
      </c>
      <c r="D90" s="125" t="s">
        <v>337</v>
      </c>
      <c r="E90" s="114">
        <v>244</v>
      </c>
      <c r="F90" s="119">
        <v>50</v>
      </c>
    </row>
    <row r="91" spans="1:6" ht="42.6" customHeight="1" x14ac:dyDescent="0.25">
      <c r="A91" s="283" t="s">
        <v>338</v>
      </c>
      <c r="B91" s="106">
        <v>3</v>
      </c>
      <c r="C91" s="106">
        <v>14</v>
      </c>
      <c r="D91" s="127" t="s">
        <v>339</v>
      </c>
      <c r="E91" s="108"/>
      <c r="F91" s="120">
        <f>SUM(F92:F92)</f>
        <v>632</v>
      </c>
    </row>
    <row r="92" spans="1:6" ht="25.5" customHeight="1" x14ac:dyDescent="0.25">
      <c r="A92" s="117" t="s">
        <v>284</v>
      </c>
      <c r="B92" s="112">
        <v>3</v>
      </c>
      <c r="C92" s="112">
        <v>14</v>
      </c>
      <c r="D92" s="125" t="s">
        <v>339</v>
      </c>
      <c r="E92" s="114">
        <v>244</v>
      </c>
      <c r="F92" s="119">
        <f>132+500</f>
        <v>632</v>
      </c>
    </row>
    <row r="93" spans="1:6" ht="17.25" customHeight="1" x14ac:dyDescent="0.25">
      <c r="A93" s="110" t="s">
        <v>340</v>
      </c>
      <c r="B93" s="106">
        <v>4</v>
      </c>
      <c r="C93" s="106"/>
      <c r="D93" s="125"/>
      <c r="E93" s="114"/>
      <c r="F93" s="120">
        <f>+F94+F108+F113</f>
        <v>9715.5</v>
      </c>
    </row>
    <row r="94" spans="1:6" ht="17.25" customHeight="1" x14ac:dyDescent="0.25">
      <c r="A94" s="110" t="s">
        <v>341</v>
      </c>
      <c r="B94" s="106">
        <v>4</v>
      </c>
      <c r="C94" s="106">
        <v>5</v>
      </c>
      <c r="D94" s="129"/>
      <c r="E94" s="129"/>
      <c r="F94" s="130">
        <f>SUM(F95:F107)</f>
        <v>2018.5</v>
      </c>
    </row>
    <row r="95" spans="1:6" ht="25.5" x14ac:dyDescent="0.25">
      <c r="A95" s="111" t="s">
        <v>269</v>
      </c>
      <c r="B95" s="112">
        <v>4</v>
      </c>
      <c r="C95" s="112">
        <v>5</v>
      </c>
      <c r="D95" s="113" t="s">
        <v>342</v>
      </c>
      <c r="E95" s="114">
        <v>121</v>
      </c>
      <c r="F95" s="119">
        <v>1197</v>
      </c>
    </row>
    <row r="96" spans="1:6" ht="39.75" customHeight="1" x14ac:dyDescent="0.25">
      <c r="A96" s="71" t="s">
        <v>272</v>
      </c>
      <c r="B96" s="112">
        <v>4</v>
      </c>
      <c r="C96" s="112">
        <v>5</v>
      </c>
      <c r="D96" s="113" t="s">
        <v>342</v>
      </c>
      <c r="E96" s="114">
        <v>129</v>
      </c>
      <c r="F96" s="119">
        <v>361.5</v>
      </c>
    </row>
    <row r="97" spans="1:6" ht="25.5" x14ac:dyDescent="0.25">
      <c r="A97" s="117" t="s">
        <v>280</v>
      </c>
      <c r="B97" s="112">
        <v>4</v>
      </c>
      <c r="C97" s="112">
        <v>5</v>
      </c>
      <c r="D97" s="113" t="s">
        <v>342</v>
      </c>
      <c r="E97" s="114">
        <v>122</v>
      </c>
      <c r="F97" s="119">
        <v>10</v>
      </c>
    </row>
    <row r="98" spans="1:6" ht="25.5" hidden="1" x14ac:dyDescent="0.25">
      <c r="A98" s="71" t="s">
        <v>282</v>
      </c>
      <c r="B98" s="112">
        <v>4</v>
      </c>
      <c r="C98" s="112">
        <v>5</v>
      </c>
      <c r="D98" s="113" t="s">
        <v>343</v>
      </c>
      <c r="E98" s="114">
        <v>242</v>
      </c>
      <c r="F98" s="119"/>
    </row>
    <row r="99" spans="1:6" ht="25.5" x14ac:dyDescent="0.25">
      <c r="A99" s="71" t="s">
        <v>282</v>
      </c>
      <c r="B99" s="112">
        <v>4</v>
      </c>
      <c r="C99" s="112">
        <v>5</v>
      </c>
      <c r="D99" s="113" t="s">
        <v>342</v>
      </c>
      <c r="E99" s="114">
        <v>242</v>
      </c>
      <c r="F99" s="119">
        <v>40</v>
      </c>
    </row>
    <row r="100" spans="1:6" ht="25.5" hidden="1" x14ac:dyDescent="0.25">
      <c r="A100" s="71" t="s">
        <v>282</v>
      </c>
      <c r="B100" s="112">
        <v>4</v>
      </c>
      <c r="C100" s="112">
        <v>5</v>
      </c>
      <c r="D100" s="113" t="s">
        <v>344</v>
      </c>
      <c r="E100" s="114">
        <v>242</v>
      </c>
      <c r="F100" s="119"/>
    </row>
    <row r="101" spans="1:6" ht="25.5" hidden="1" x14ac:dyDescent="0.25">
      <c r="A101" s="71" t="s">
        <v>282</v>
      </c>
      <c r="B101" s="112">
        <v>4</v>
      </c>
      <c r="C101" s="112">
        <v>5</v>
      </c>
      <c r="D101" s="113" t="s">
        <v>345</v>
      </c>
      <c r="E101" s="114">
        <v>242</v>
      </c>
      <c r="F101" s="119"/>
    </row>
    <row r="102" spans="1:6" ht="25.5" hidden="1" x14ac:dyDescent="0.25">
      <c r="A102" s="71" t="s">
        <v>282</v>
      </c>
      <c r="B102" s="112">
        <v>4</v>
      </c>
      <c r="C102" s="112">
        <v>5</v>
      </c>
      <c r="D102" s="113" t="s">
        <v>346</v>
      </c>
      <c r="E102" s="114">
        <v>242</v>
      </c>
      <c r="F102" s="119"/>
    </row>
    <row r="103" spans="1:6" ht="26.25" customHeight="1" x14ac:dyDescent="0.25">
      <c r="A103" s="117" t="s">
        <v>284</v>
      </c>
      <c r="B103" s="112">
        <v>4</v>
      </c>
      <c r="C103" s="112">
        <v>5</v>
      </c>
      <c r="D103" s="113" t="s">
        <v>342</v>
      </c>
      <c r="E103" s="114" t="s">
        <v>285</v>
      </c>
      <c r="F103" s="119">
        <v>410</v>
      </c>
    </row>
    <row r="104" spans="1:6" ht="30" hidden="1" customHeight="1" x14ac:dyDescent="0.25">
      <c r="A104" s="117" t="s">
        <v>284</v>
      </c>
      <c r="B104" s="112">
        <v>4</v>
      </c>
      <c r="C104" s="112">
        <v>5</v>
      </c>
      <c r="D104" s="113" t="s">
        <v>347</v>
      </c>
      <c r="E104" s="114" t="s">
        <v>348</v>
      </c>
      <c r="F104" s="119"/>
    </row>
    <row r="105" spans="1:6" ht="30" hidden="1" customHeight="1" x14ac:dyDescent="0.25">
      <c r="A105" s="117" t="s">
        <v>284</v>
      </c>
      <c r="B105" s="112">
        <v>4</v>
      </c>
      <c r="C105" s="112">
        <v>5</v>
      </c>
      <c r="D105" s="113" t="s">
        <v>349</v>
      </c>
      <c r="E105" s="114" t="s">
        <v>350</v>
      </c>
      <c r="F105" s="119"/>
    </row>
    <row r="106" spans="1:6" ht="30" hidden="1" customHeight="1" x14ac:dyDescent="0.25">
      <c r="A106" s="117" t="s">
        <v>284</v>
      </c>
      <c r="B106" s="112">
        <v>4</v>
      </c>
      <c r="C106" s="112">
        <v>5</v>
      </c>
      <c r="D106" s="113" t="s">
        <v>351</v>
      </c>
      <c r="E106" s="114" t="s">
        <v>352</v>
      </c>
      <c r="F106" s="119"/>
    </row>
    <row r="107" spans="1:6" ht="30" hidden="1" customHeight="1" x14ac:dyDescent="0.25">
      <c r="A107" s="117" t="s">
        <v>284</v>
      </c>
      <c r="B107" s="112">
        <v>4</v>
      </c>
      <c r="C107" s="112">
        <v>5</v>
      </c>
      <c r="D107" s="113" t="s">
        <v>353</v>
      </c>
      <c r="E107" s="114" t="s">
        <v>354</v>
      </c>
      <c r="F107" s="119"/>
    </row>
    <row r="108" spans="1:6" ht="18" customHeight="1" x14ac:dyDescent="0.25">
      <c r="A108" s="110" t="s">
        <v>355</v>
      </c>
      <c r="B108" s="106">
        <v>4</v>
      </c>
      <c r="C108" s="106">
        <v>9</v>
      </c>
      <c r="D108" s="107"/>
      <c r="E108" s="108"/>
      <c r="F108" s="120">
        <f>SUM(F109:F112)</f>
        <v>5891</v>
      </c>
    </row>
    <row r="109" spans="1:6" ht="28.5" customHeight="1" x14ac:dyDescent="0.25">
      <c r="A109" s="117" t="s">
        <v>284</v>
      </c>
      <c r="B109" s="112">
        <v>4</v>
      </c>
      <c r="C109" s="112">
        <v>9</v>
      </c>
      <c r="D109" s="131" t="s">
        <v>356</v>
      </c>
      <c r="E109" s="114">
        <v>244</v>
      </c>
      <c r="F109" s="119">
        <v>5891</v>
      </c>
    </row>
    <row r="110" spans="1:6" ht="25.5" hidden="1" x14ac:dyDescent="0.25">
      <c r="A110" s="117" t="s">
        <v>284</v>
      </c>
      <c r="B110" s="112">
        <v>4</v>
      </c>
      <c r="C110" s="112">
        <v>9</v>
      </c>
      <c r="D110" s="131" t="s">
        <v>357</v>
      </c>
      <c r="E110" s="114">
        <v>244</v>
      </c>
      <c r="F110" s="119"/>
    </row>
    <row r="111" spans="1:6" ht="25.5" hidden="1" x14ac:dyDescent="0.25">
      <c r="A111" s="117" t="s">
        <v>284</v>
      </c>
      <c r="B111" s="112">
        <v>4</v>
      </c>
      <c r="C111" s="112">
        <v>9</v>
      </c>
      <c r="D111" s="131" t="s">
        <v>358</v>
      </c>
      <c r="E111" s="114">
        <v>244</v>
      </c>
      <c r="F111" s="119"/>
    </row>
    <row r="112" spans="1:6" ht="25.5" hidden="1" x14ac:dyDescent="0.25">
      <c r="A112" s="117" t="s">
        <v>284</v>
      </c>
      <c r="B112" s="112">
        <v>4</v>
      </c>
      <c r="C112" s="112">
        <v>9</v>
      </c>
      <c r="D112" s="131" t="s">
        <v>359</v>
      </c>
      <c r="E112" s="114">
        <v>244</v>
      </c>
      <c r="F112" s="119"/>
    </row>
    <row r="113" spans="1:6" ht="18" customHeight="1" x14ac:dyDescent="0.25">
      <c r="A113" s="110" t="s">
        <v>360</v>
      </c>
      <c r="B113" s="106">
        <v>4</v>
      </c>
      <c r="C113" s="106">
        <v>12</v>
      </c>
      <c r="D113" s="131"/>
      <c r="E113" s="114"/>
      <c r="F113" s="120">
        <f>+F114+F116+F118+F128+F124+F122+F126+F131+F133</f>
        <v>1806</v>
      </c>
    </row>
    <row r="114" spans="1:6" ht="25.5" hidden="1" x14ac:dyDescent="0.25">
      <c r="A114" s="110" t="s">
        <v>361</v>
      </c>
      <c r="B114" s="106">
        <v>4</v>
      </c>
      <c r="C114" s="106">
        <v>12</v>
      </c>
      <c r="D114" s="132" t="s">
        <v>362</v>
      </c>
      <c r="E114" s="108"/>
      <c r="F114" s="120">
        <f>+F115</f>
        <v>0</v>
      </c>
    </row>
    <row r="115" spans="1:6" ht="27" hidden="1" customHeight="1" x14ac:dyDescent="0.25">
      <c r="A115" s="117" t="s">
        <v>284</v>
      </c>
      <c r="B115" s="112">
        <v>4</v>
      </c>
      <c r="C115" s="112">
        <v>12</v>
      </c>
      <c r="D115" s="131" t="s">
        <v>362</v>
      </c>
      <c r="E115" s="114">
        <v>244</v>
      </c>
      <c r="F115" s="119"/>
    </row>
    <row r="116" spans="1:6" ht="25.5" hidden="1" x14ac:dyDescent="0.25">
      <c r="A116" s="110" t="s">
        <v>363</v>
      </c>
      <c r="B116" s="106">
        <v>4</v>
      </c>
      <c r="C116" s="106">
        <v>12</v>
      </c>
      <c r="D116" s="132" t="s">
        <v>364</v>
      </c>
      <c r="E116" s="108"/>
      <c r="F116" s="120">
        <f>+F117</f>
        <v>0</v>
      </c>
    </row>
    <row r="117" spans="1:6" ht="28.5" hidden="1" customHeight="1" x14ac:dyDescent="0.25">
      <c r="A117" s="117" t="s">
        <v>284</v>
      </c>
      <c r="B117" s="112">
        <v>4</v>
      </c>
      <c r="C117" s="112">
        <v>12</v>
      </c>
      <c r="D117" s="131" t="s">
        <v>364</v>
      </c>
      <c r="E117" s="114">
        <v>244</v>
      </c>
      <c r="F117" s="119"/>
    </row>
    <row r="118" spans="1:6" ht="38.25" x14ac:dyDescent="0.25">
      <c r="A118" s="284" t="s">
        <v>365</v>
      </c>
      <c r="B118" s="106">
        <v>4</v>
      </c>
      <c r="C118" s="106">
        <v>12</v>
      </c>
      <c r="D118" s="128" t="s">
        <v>366</v>
      </c>
      <c r="E118" s="108"/>
      <c r="F118" s="120">
        <f>SUM(F119:F121)</f>
        <v>222.3</v>
      </c>
    </row>
    <row r="119" spans="1:6" ht="25.5" hidden="1" x14ac:dyDescent="0.25">
      <c r="A119" s="117" t="s">
        <v>284</v>
      </c>
      <c r="B119" s="112">
        <v>4</v>
      </c>
      <c r="C119" s="112">
        <v>12</v>
      </c>
      <c r="D119" s="122" t="s">
        <v>367</v>
      </c>
      <c r="E119" s="114">
        <v>244</v>
      </c>
      <c r="F119" s="119"/>
    </row>
    <row r="120" spans="1:6" ht="25.5" x14ac:dyDescent="0.25">
      <c r="A120" s="117" t="s">
        <v>284</v>
      </c>
      <c r="B120" s="112">
        <v>4</v>
      </c>
      <c r="C120" s="112">
        <v>12</v>
      </c>
      <c r="D120" s="122" t="s">
        <v>366</v>
      </c>
      <c r="E120" s="114">
        <v>244</v>
      </c>
      <c r="F120" s="119">
        <v>222.3</v>
      </c>
    </row>
    <row r="121" spans="1:6" hidden="1" x14ac:dyDescent="0.25">
      <c r="A121" s="111" t="s">
        <v>368</v>
      </c>
      <c r="B121" s="112">
        <v>4</v>
      </c>
      <c r="C121" s="112">
        <v>12</v>
      </c>
      <c r="D121" s="122" t="s">
        <v>369</v>
      </c>
      <c r="E121" s="114">
        <v>322</v>
      </c>
      <c r="F121" s="119"/>
    </row>
    <row r="122" spans="1:6" ht="38.25" x14ac:dyDescent="0.25">
      <c r="A122" s="284" t="s">
        <v>370</v>
      </c>
      <c r="B122" s="106">
        <v>4</v>
      </c>
      <c r="C122" s="106">
        <v>12</v>
      </c>
      <c r="D122" s="128" t="s">
        <v>371</v>
      </c>
      <c r="E122" s="108"/>
      <c r="F122" s="120">
        <f>+F123</f>
        <v>70</v>
      </c>
    </row>
    <row r="123" spans="1:6" ht="25.5" x14ac:dyDescent="0.25">
      <c r="A123" s="117" t="s">
        <v>284</v>
      </c>
      <c r="B123" s="112">
        <v>4</v>
      </c>
      <c r="C123" s="112">
        <v>12</v>
      </c>
      <c r="D123" s="122" t="s">
        <v>371</v>
      </c>
      <c r="E123" s="114">
        <v>244</v>
      </c>
      <c r="F123" s="119">
        <v>70</v>
      </c>
    </row>
    <row r="124" spans="1:6" ht="38.25" x14ac:dyDescent="0.25">
      <c r="A124" s="70" t="s">
        <v>372</v>
      </c>
      <c r="B124" s="106">
        <v>4</v>
      </c>
      <c r="C124" s="106">
        <v>12</v>
      </c>
      <c r="D124" s="128" t="s">
        <v>373</v>
      </c>
      <c r="E124" s="108"/>
      <c r="F124" s="120">
        <f>+F125</f>
        <v>1154.7</v>
      </c>
    </row>
    <row r="125" spans="1:6" ht="51.6" customHeight="1" x14ac:dyDescent="0.25">
      <c r="A125" s="111" t="s">
        <v>374</v>
      </c>
      <c r="B125" s="112">
        <v>4</v>
      </c>
      <c r="C125" s="112">
        <v>12</v>
      </c>
      <c r="D125" s="122" t="s">
        <v>373</v>
      </c>
      <c r="E125" s="114">
        <v>811</v>
      </c>
      <c r="F125" s="119">
        <f>654.7+500</f>
        <v>1154.7</v>
      </c>
    </row>
    <row r="126" spans="1:6" x14ac:dyDescent="0.25">
      <c r="A126" s="70" t="s">
        <v>375</v>
      </c>
      <c r="B126" s="106">
        <v>4</v>
      </c>
      <c r="C126" s="106">
        <v>12</v>
      </c>
      <c r="D126" s="128" t="s">
        <v>376</v>
      </c>
      <c r="E126" s="108"/>
      <c r="F126" s="120">
        <f>+F127</f>
        <v>259</v>
      </c>
    </row>
    <row r="127" spans="1:6" ht="67.900000000000006" customHeight="1" x14ac:dyDescent="0.25">
      <c r="A127" s="111" t="s">
        <v>377</v>
      </c>
      <c r="B127" s="112">
        <v>4</v>
      </c>
      <c r="C127" s="112">
        <v>12</v>
      </c>
      <c r="D127" s="122" t="s">
        <v>378</v>
      </c>
      <c r="E127" s="114">
        <v>812</v>
      </c>
      <c r="F127" s="119">
        <v>259</v>
      </c>
    </row>
    <row r="128" spans="1:6" ht="27.75" customHeight="1" x14ac:dyDescent="0.25">
      <c r="A128" s="70" t="s">
        <v>379</v>
      </c>
      <c r="B128" s="106">
        <v>4</v>
      </c>
      <c r="C128" s="106">
        <v>12</v>
      </c>
      <c r="D128" s="127" t="s">
        <v>380</v>
      </c>
      <c r="E128" s="108">
        <v>0</v>
      </c>
      <c r="F128" s="120">
        <f>SUM(F129:F130)</f>
        <v>50</v>
      </c>
    </row>
    <row r="129" spans="1:6" ht="25.5" hidden="1" x14ac:dyDescent="0.25">
      <c r="A129" s="117" t="s">
        <v>284</v>
      </c>
      <c r="B129" s="112">
        <v>4</v>
      </c>
      <c r="C129" s="112">
        <v>12</v>
      </c>
      <c r="D129" s="125" t="s">
        <v>381</v>
      </c>
      <c r="E129" s="114">
        <v>244</v>
      </c>
      <c r="F129" s="119"/>
    </row>
    <row r="130" spans="1:6" ht="26.25" customHeight="1" x14ac:dyDescent="0.25">
      <c r="A130" s="117" t="s">
        <v>284</v>
      </c>
      <c r="B130" s="112">
        <v>4</v>
      </c>
      <c r="C130" s="112">
        <v>12</v>
      </c>
      <c r="D130" s="125" t="s">
        <v>380</v>
      </c>
      <c r="E130" s="114">
        <v>244</v>
      </c>
      <c r="F130" s="119">
        <v>50</v>
      </c>
    </row>
    <row r="131" spans="1:6" ht="38.25" x14ac:dyDescent="0.25">
      <c r="A131" s="70" t="s">
        <v>382</v>
      </c>
      <c r="B131" s="106">
        <v>4</v>
      </c>
      <c r="C131" s="106">
        <v>12</v>
      </c>
      <c r="D131" s="127" t="s">
        <v>383</v>
      </c>
      <c r="E131" s="108">
        <v>0</v>
      </c>
      <c r="F131" s="120">
        <f>+F132</f>
        <v>50</v>
      </c>
    </row>
    <row r="132" spans="1:6" ht="25.5" x14ac:dyDescent="0.25">
      <c r="A132" s="117" t="s">
        <v>284</v>
      </c>
      <c r="B132" s="112">
        <v>4</v>
      </c>
      <c r="C132" s="112">
        <v>12</v>
      </c>
      <c r="D132" s="125" t="s">
        <v>383</v>
      </c>
      <c r="E132" s="114">
        <v>244</v>
      </c>
      <c r="F132" s="119">
        <v>50</v>
      </c>
    </row>
    <row r="133" spans="1:6" ht="25.5" hidden="1" x14ac:dyDescent="0.25">
      <c r="A133" s="70" t="s">
        <v>384</v>
      </c>
      <c r="B133" s="106">
        <v>4</v>
      </c>
      <c r="C133" s="106">
        <v>12</v>
      </c>
      <c r="D133" s="127" t="s">
        <v>385</v>
      </c>
      <c r="E133" s="108">
        <v>0</v>
      </c>
      <c r="F133" s="120">
        <f>+F134</f>
        <v>0</v>
      </c>
    </row>
    <row r="134" spans="1:6" ht="25.5" hidden="1" x14ac:dyDescent="0.25">
      <c r="A134" s="117" t="s">
        <v>284</v>
      </c>
      <c r="B134" s="112">
        <v>4</v>
      </c>
      <c r="C134" s="112">
        <v>12</v>
      </c>
      <c r="D134" s="125" t="s">
        <v>386</v>
      </c>
      <c r="E134" s="114">
        <v>244</v>
      </c>
      <c r="F134" s="119"/>
    </row>
    <row r="135" spans="1:6" s="121" customFormat="1" ht="16.5" customHeight="1" x14ac:dyDescent="0.25">
      <c r="A135" s="110" t="s">
        <v>387</v>
      </c>
      <c r="B135" s="106">
        <v>5</v>
      </c>
      <c r="C135" s="106"/>
      <c r="D135" s="127"/>
      <c r="E135" s="108"/>
      <c r="F135" s="120">
        <f>+F136</f>
        <v>3079.5</v>
      </c>
    </row>
    <row r="136" spans="1:6" s="121" customFormat="1" ht="16.5" customHeight="1" x14ac:dyDescent="0.25">
      <c r="A136" s="110" t="s">
        <v>388</v>
      </c>
      <c r="B136" s="106">
        <v>5</v>
      </c>
      <c r="C136" s="106">
        <v>3</v>
      </c>
      <c r="D136" s="127"/>
      <c r="E136" s="108"/>
      <c r="F136" s="120">
        <f>+F137+F144</f>
        <v>3079.5</v>
      </c>
    </row>
    <row r="137" spans="1:6" ht="15.75" customHeight="1" x14ac:dyDescent="0.25">
      <c r="A137" s="284" t="s">
        <v>389</v>
      </c>
      <c r="B137" s="106">
        <v>5</v>
      </c>
      <c r="C137" s="106">
        <v>3</v>
      </c>
      <c r="D137" s="127" t="s">
        <v>390</v>
      </c>
      <c r="E137" s="108"/>
      <c r="F137" s="120">
        <f>SUM(F138:F143)</f>
        <v>2579.5</v>
      </c>
    </row>
    <row r="138" spans="1:6" ht="25.5" hidden="1" x14ac:dyDescent="0.25">
      <c r="A138" s="117" t="s">
        <v>284</v>
      </c>
      <c r="B138" s="112">
        <v>5</v>
      </c>
      <c r="C138" s="112">
        <v>3</v>
      </c>
      <c r="D138" s="125" t="s">
        <v>391</v>
      </c>
      <c r="E138" s="114">
        <v>244</v>
      </c>
      <c r="F138" s="119"/>
    </row>
    <row r="139" spans="1:6" hidden="1" x14ac:dyDescent="0.25">
      <c r="A139" s="111" t="s">
        <v>291</v>
      </c>
      <c r="B139" s="112">
        <v>5</v>
      </c>
      <c r="C139" s="112">
        <v>3</v>
      </c>
      <c r="D139" s="125" t="s">
        <v>391</v>
      </c>
      <c r="E139" s="114">
        <v>853</v>
      </c>
      <c r="F139" s="119"/>
    </row>
    <row r="140" spans="1:6" ht="25.5" hidden="1" x14ac:dyDescent="0.25">
      <c r="A140" s="117" t="s">
        <v>284</v>
      </c>
      <c r="B140" s="112">
        <v>5</v>
      </c>
      <c r="C140" s="112">
        <v>3</v>
      </c>
      <c r="D140" s="125" t="s">
        <v>392</v>
      </c>
      <c r="E140" s="114">
        <v>244</v>
      </c>
      <c r="F140" s="119"/>
    </row>
    <row r="141" spans="1:6" ht="28.15" customHeight="1" x14ac:dyDescent="0.25">
      <c r="A141" s="117" t="s">
        <v>284</v>
      </c>
      <c r="B141" s="112">
        <v>5</v>
      </c>
      <c r="C141" s="112">
        <v>3</v>
      </c>
      <c r="D141" s="125" t="s">
        <v>390</v>
      </c>
      <c r="E141" s="114">
        <v>244</v>
      </c>
      <c r="F141" s="119">
        <v>1579.5</v>
      </c>
    </row>
    <row r="142" spans="1:6" ht="52.9" customHeight="1" x14ac:dyDescent="0.25">
      <c r="A142" s="111" t="s">
        <v>374</v>
      </c>
      <c r="B142" s="112">
        <v>5</v>
      </c>
      <c r="C142" s="112">
        <v>3</v>
      </c>
      <c r="D142" s="125" t="s">
        <v>390</v>
      </c>
      <c r="E142" s="114">
        <v>811</v>
      </c>
      <c r="F142" s="119">
        <f>500+500</f>
        <v>1000</v>
      </c>
    </row>
    <row r="143" spans="1:6" ht="25.5" hidden="1" x14ac:dyDescent="0.25">
      <c r="A143" s="117" t="s">
        <v>284</v>
      </c>
      <c r="B143" s="112">
        <v>5</v>
      </c>
      <c r="C143" s="112">
        <v>3</v>
      </c>
      <c r="D143" s="125" t="s">
        <v>393</v>
      </c>
      <c r="E143" s="114">
        <v>244</v>
      </c>
      <c r="F143" s="119"/>
    </row>
    <row r="144" spans="1:6" ht="27.6" customHeight="1" x14ac:dyDescent="0.25">
      <c r="A144" s="285" t="s">
        <v>394</v>
      </c>
      <c r="B144" s="106">
        <v>5</v>
      </c>
      <c r="C144" s="106">
        <v>3</v>
      </c>
      <c r="D144" s="133" t="s">
        <v>395</v>
      </c>
      <c r="E144" s="114"/>
      <c r="F144" s="120">
        <f>+F145</f>
        <v>500</v>
      </c>
    </row>
    <row r="145" spans="1:6" ht="25.5" customHeight="1" x14ac:dyDescent="0.25">
      <c r="A145" s="117" t="s">
        <v>284</v>
      </c>
      <c r="B145" s="112">
        <v>5</v>
      </c>
      <c r="C145" s="112">
        <v>3</v>
      </c>
      <c r="D145" s="125" t="s">
        <v>395</v>
      </c>
      <c r="E145" s="114">
        <v>244</v>
      </c>
      <c r="F145" s="119">
        <v>500</v>
      </c>
    </row>
    <row r="146" spans="1:6" ht="15.75" customHeight="1" x14ac:dyDescent="0.25">
      <c r="A146" s="105" t="s">
        <v>396</v>
      </c>
      <c r="B146" s="106">
        <v>7</v>
      </c>
      <c r="C146" s="106"/>
      <c r="D146" s="107"/>
      <c r="E146" s="108"/>
      <c r="F146" s="120">
        <f>+F147+F153+F157+F160+F167</f>
        <v>722529.5</v>
      </c>
    </row>
    <row r="147" spans="1:6" ht="15.75" customHeight="1" x14ac:dyDescent="0.25">
      <c r="A147" s="110" t="s">
        <v>397</v>
      </c>
      <c r="B147" s="106">
        <v>7</v>
      </c>
      <c r="C147" s="106">
        <v>1</v>
      </c>
      <c r="D147" s="107"/>
      <c r="E147" s="108"/>
      <c r="F147" s="120">
        <f>SUM(F148:F152)</f>
        <v>205009.90000000002</v>
      </c>
    </row>
    <row r="148" spans="1:6" ht="51" x14ac:dyDescent="0.25">
      <c r="A148" s="71" t="s">
        <v>398</v>
      </c>
      <c r="B148" s="112">
        <v>7</v>
      </c>
      <c r="C148" s="112">
        <v>1</v>
      </c>
      <c r="D148" s="125" t="s">
        <v>399</v>
      </c>
      <c r="E148" s="114">
        <v>611</v>
      </c>
      <c r="F148" s="119">
        <v>10150.5</v>
      </c>
    </row>
    <row r="149" spans="1:6" ht="51" x14ac:dyDescent="0.25">
      <c r="A149" s="71" t="s">
        <v>400</v>
      </c>
      <c r="B149" s="112">
        <v>7</v>
      </c>
      <c r="C149" s="112">
        <v>1</v>
      </c>
      <c r="D149" s="125" t="s">
        <v>401</v>
      </c>
      <c r="E149" s="114">
        <v>621</v>
      </c>
      <c r="F149" s="119">
        <v>63080.4</v>
      </c>
    </row>
    <row r="150" spans="1:6" ht="51" x14ac:dyDescent="0.25">
      <c r="A150" s="71" t="s">
        <v>398</v>
      </c>
      <c r="B150" s="112">
        <v>7</v>
      </c>
      <c r="C150" s="112">
        <v>1</v>
      </c>
      <c r="D150" s="125" t="s">
        <v>402</v>
      </c>
      <c r="E150" s="114">
        <v>611</v>
      </c>
      <c r="F150" s="119">
        <v>76431.8</v>
      </c>
    </row>
    <row r="151" spans="1:6" ht="51" x14ac:dyDescent="0.25">
      <c r="A151" s="71" t="s">
        <v>400</v>
      </c>
      <c r="B151" s="112">
        <v>7</v>
      </c>
      <c r="C151" s="112">
        <v>1</v>
      </c>
      <c r="D151" s="125" t="s">
        <v>402</v>
      </c>
      <c r="E151" s="114">
        <v>621</v>
      </c>
      <c r="F151" s="119">
        <v>55347.199999999997</v>
      </c>
    </row>
    <row r="152" spans="1:6" ht="51" hidden="1" customHeight="1" x14ac:dyDescent="0.25">
      <c r="A152" s="111" t="s">
        <v>374</v>
      </c>
      <c r="B152" s="112">
        <v>7</v>
      </c>
      <c r="C152" s="112">
        <v>1</v>
      </c>
      <c r="D152" s="125" t="s">
        <v>403</v>
      </c>
      <c r="E152" s="114">
        <v>811</v>
      </c>
      <c r="F152" s="119"/>
    </row>
    <row r="153" spans="1:6" ht="13.5" customHeight="1" x14ac:dyDescent="0.25">
      <c r="A153" s="110" t="s">
        <v>404</v>
      </c>
      <c r="B153" s="106">
        <v>7</v>
      </c>
      <c r="C153" s="106">
        <v>2</v>
      </c>
      <c r="D153" s="107"/>
      <c r="E153" s="108"/>
      <c r="F153" s="120">
        <f>SUM(F154:F156)</f>
        <v>436621.1</v>
      </c>
    </row>
    <row r="154" spans="1:6" ht="51" x14ac:dyDescent="0.25">
      <c r="A154" s="71" t="s">
        <v>398</v>
      </c>
      <c r="B154" s="112">
        <v>7</v>
      </c>
      <c r="C154" s="112">
        <v>2</v>
      </c>
      <c r="D154" s="125" t="s">
        <v>405</v>
      </c>
      <c r="E154" s="114">
        <v>611</v>
      </c>
      <c r="F154" s="119">
        <v>43420.1</v>
      </c>
    </row>
    <row r="155" spans="1:6" ht="51" x14ac:dyDescent="0.25">
      <c r="A155" s="71" t="s">
        <v>398</v>
      </c>
      <c r="B155" s="112">
        <v>7</v>
      </c>
      <c r="C155" s="112">
        <v>2</v>
      </c>
      <c r="D155" s="125" t="s">
        <v>406</v>
      </c>
      <c r="E155" s="114">
        <v>611</v>
      </c>
      <c r="F155" s="119">
        <v>391501</v>
      </c>
    </row>
    <row r="156" spans="1:6" ht="51" x14ac:dyDescent="0.25">
      <c r="A156" s="71" t="s">
        <v>398</v>
      </c>
      <c r="B156" s="112">
        <v>7</v>
      </c>
      <c r="C156" s="112">
        <v>2</v>
      </c>
      <c r="D156" s="125" t="s">
        <v>407</v>
      </c>
      <c r="E156" s="114">
        <v>611</v>
      </c>
      <c r="F156" s="119">
        <v>1700</v>
      </c>
    </row>
    <row r="157" spans="1:6" x14ac:dyDescent="0.25">
      <c r="A157" s="110" t="s">
        <v>408</v>
      </c>
      <c r="B157" s="106">
        <v>7</v>
      </c>
      <c r="C157" s="106">
        <v>3</v>
      </c>
      <c r="D157" s="127"/>
      <c r="E157" s="108"/>
      <c r="F157" s="120">
        <f>+F158+F159</f>
        <v>56083.3</v>
      </c>
    </row>
    <row r="158" spans="1:6" ht="37.5" customHeight="1" x14ac:dyDescent="0.25">
      <c r="A158" s="71" t="s">
        <v>398</v>
      </c>
      <c r="B158" s="112">
        <v>7</v>
      </c>
      <c r="C158" s="112">
        <v>3</v>
      </c>
      <c r="D158" s="125" t="s">
        <v>409</v>
      </c>
      <c r="E158" s="114">
        <v>611</v>
      </c>
      <c r="F158" s="119">
        <v>56083.3</v>
      </c>
    </row>
    <row r="159" spans="1:6" ht="51" hidden="1" x14ac:dyDescent="0.25">
      <c r="A159" s="71" t="s">
        <v>398</v>
      </c>
      <c r="B159" s="112">
        <v>7</v>
      </c>
      <c r="C159" s="112">
        <v>3</v>
      </c>
      <c r="D159" s="125" t="s">
        <v>410</v>
      </c>
      <c r="E159" s="114">
        <v>611</v>
      </c>
      <c r="F159" s="119"/>
    </row>
    <row r="160" spans="1:6" s="121" customFormat="1" ht="17.25" customHeight="1" x14ac:dyDescent="0.25">
      <c r="A160" s="70" t="s">
        <v>411</v>
      </c>
      <c r="B160" s="106">
        <v>7</v>
      </c>
      <c r="C160" s="106">
        <v>7</v>
      </c>
      <c r="D160" s="127"/>
      <c r="E160" s="108"/>
      <c r="F160" s="120">
        <f>+F161+F165</f>
        <v>4583.1000000000004</v>
      </c>
    </row>
    <row r="161" spans="1:6" ht="17.25" customHeight="1" x14ac:dyDescent="0.25">
      <c r="A161" s="110" t="s">
        <v>412</v>
      </c>
      <c r="B161" s="106">
        <v>7</v>
      </c>
      <c r="C161" s="106">
        <v>7</v>
      </c>
      <c r="D161" s="127" t="s">
        <v>413</v>
      </c>
      <c r="E161" s="108"/>
      <c r="F161" s="120">
        <f>SUM(F162:F164)</f>
        <v>4538.5</v>
      </c>
    </row>
    <row r="162" spans="1:6" ht="51" x14ac:dyDescent="0.25">
      <c r="A162" s="71" t="s">
        <v>398</v>
      </c>
      <c r="B162" s="112">
        <v>7</v>
      </c>
      <c r="C162" s="112">
        <v>7</v>
      </c>
      <c r="D162" s="125" t="s">
        <v>414</v>
      </c>
      <c r="E162" s="114">
        <v>611</v>
      </c>
      <c r="F162" s="119">
        <v>2289.5</v>
      </c>
    </row>
    <row r="163" spans="1:6" ht="51" x14ac:dyDescent="0.25">
      <c r="A163" s="71" t="s">
        <v>398</v>
      </c>
      <c r="B163" s="112">
        <v>7</v>
      </c>
      <c r="C163" s="112">
        <v>7</v>
      </c>
      <c r="D163" s="125" t="s">
        <v>415</v>
      </c>
      <c r="E163" s="114">
        <v>611</v>
      </c>
      <c r="F163" s="119">
        <v>2049</v>
      </c>
    </row>
    <row r="164" spans="1:6" ht="25.5" x14ac:dyDescent="0.25">
      <c r="A164" s="72" t="s">
        <v>416</v>
      </c>
      <c r="B164" s="112">
        <v>7</v>
      </c>
      <c r="C164" s="112">
        <v>7</v>
      </c>
      <c r="D164" s="125" t="s">
        <v>415</v>
      </c>
      <c r="E164" s="114">
        <v>313</v>
      </c>
      <c r="F164" s="119">
        <v>200</v>
      </c>
    </row>
    <row r="165" spans="1:6" ht="25.5" x14ac:dyDescent="0.25">
      <c r="A165" s="110" t="s">
        <v>417</v>
      </c>
      <c r="B165" s="106">
        <v>7</v>
      </c>
      <c r="C165" s="106">
        <v>7</v>
      </c>
      <c r="D165" s="127"/>
      <c r="E165" s="108"/>
      <c r="F165" s="120">
        <f>+F166</f>
        <v>44.6</v>
      </c>
    </row>
    <row r="166" spans="1:6" ht="25.5" customHeight="1" x14ac:dyDescent="0.25">
      <c r="A166" s="117" t="s">
        <v>284</v>
      </c>
      <c r="B166" s="112">
        <v>7</v>
      </c>
      <c r="C166" s="112">
        <v>7</v>
      </c>
      <c r="D166" s="125" t="s">
        <v>418</v>
      </c>
      <c r="E166" s="114">
        <v>244</v>
      </c>
      <c r="F166" s="119">
        <v>44.6</v>
      </c>
    </row>
    <row r="167" spans="1:6" s="121" customFormat="1" ht="18.75" customHeight="1" x14ac:dyDescent="0.25">
      <c r="A167" s="110" t="s">
        <v>419</v>
      </c>
      <c r="B167" s="106">
        <v>7</v>
      </c>
      <c r="C167" s="106">
        <v>9</v>
      </c>
      <c r="D167" s="127"/>
      <c r="E167" s="108"/>
      <c r="F167" s="120">
        <f>+F168+F176+F181</f>
        <v>20232.099999999999</v>
      </c>
    </row>
    <row r="168" spans="1:6" ht="26.25" customHeight="1" x14ac:dyDescent="0.25">
      <c r="A168" s="110" t="s">
        <v>420</v>
      </c>
      <c r="B168" s="106">
        <v>7</v>
      </c>
      <c r="C168" s="106">
        <v>9</v>
      </c>
      <c r="D168" s="127" t="s">
        <v>421</v>
      </c>
      <c r="E168" s="108"/>
      <c r="F168" s="120">
        <f>SUM(F169:F175)</f>
        <v>18989.399999999998</v>
      </c>
    </row>
    <row r="169" spans="1:6" x14ac:dyDescent="0.25">
      <c r="A169" s="117" t="s">
        <v>330</v>
      </c>
      <c r="B169" s="112">
        <v>7</v>
      </c>
      <c r="C169" s="112">
        <v>9</v>
      </c>
      <c r="D169" s="125" t="s">
        <v>422</v>
      </c>
      <c r="E169" s="114">
        <v>111</v>
      </c>
      <c r="F169" s="119">
        <v>12858.6</v>
      </c>
    </row>
    <row r="170" spans="1:6" ht="37.15" customHeight="1" x14ac:dyDescent="0.25">
      <c r="A170" s="71" t="s">
        <v>332</v>
      </c>
      <c r="B170" s="112">
        <v>7</v>
      </c>
      <c r="C170" s="112">
        <v>9</v>
      </c>
      <c r="D170" s="125" t="s">
        <v>423</v>
      </c>
      <c r="E170" s="114">
        <v>119</v>
      </c>
      <c r="F170" s="119">
        <v>3883.4</v>
      </c>
    </row>
    <row r="171" spans="1:6" ht="25.5" x14ac:dyDescent="0.25">
      <c r="A171" s="117" t="s">
        <v>280</v>
      </c>
      <c r="B171" s="112">
        <v>7</v>
      </c>
      <c r="C171" s="112">
        <v>9</v>
      </c>
      <c r="D171" s="125" t="s">
        <v>424</v>
      </c>
      <c r="E171" s="114">
        <v>122</v>
      </c>
      <c r="F171" s="119">
        <v>174</v>
      </c>
    </row>
    <row r="172" spans="1:6" ht="25.5" x14ac:dyDescent="0.25">
      <c r="A172" s="71" t="s">
        <v>282</v>
      </c>
      <c r="B172" s="112">
        <v>7</v>
      </c>
      <c r="C172" s="112">
        <v>9</v>
      </c>
      <c r="D172" s="125" t="s">
        <v>421</v>
      </c>
      <c r="E172" s="114">
        <v>242</v>
      </c>
      <c r="F172" s="119">
        <v>50</v>
      </c>
    </row>
    <row r="173" spans="1:6" ht="29.25" customHeight="1" x14ac:dyDescent="0.25">
      <c r="A173" s="117" t="s">
        <v>284</v>
      </c>
      <c r="B173" s="112">
        <v>7</v>
      </c>
      <c r="C173" s="112">
        <v>9</v>
      </c>
      <c r="D173" s="125" t="s">
        <v>421</v>
      </c>
      <c r="E173" s="114">
        <v>244</v>
      </c>
      <c r="F173" s="119">
        <v>2004.5</v>
      </c>
    </row>
    <row r="174" spans="1:6" ht="25.5" x14ac:dyDescent="0.25">
      <c r="A174" s="111" t="s">
        <v>287</v>
      </c>
      <c r="B174" s="112">
        <v>7</v>
      </c>
      <c r="C174" s="112">
        <v>9</v>
      </c>
      <c r="D174" s="125" t="s">
        <v>421</v>
      </c>
      <c r="E174" s="114">
        <v>851</v>
      </c>
      <c r="F174" s="119">
        <v>18.100000000000001</v>
      </c>
    </row>
    <row r="175" spans="1:6" ht="18" customHeight="1" x14ac:dyDescent="0.25">
      <c r="A175" s="111" t="s">
        <v>289</v>
      </c>
      <c r="B175" s="112">
        <v>7</v>
      </c>
      <c r="C175" s="112">
        <v>9</v>
      </c>
      <c r="D175" s="125" t="s">
        <v>421</v>
      </c>
      <c r="E175" s="114">
        <v>852</v>
      </c>
      <c r="F175" s="119">
        <v>0.8</v>
      </c>
    </row>
    <row r="176" spans="1:6" ht="15.75" customHeight="1" x14ac:dyDescent="0.25">
      <c r="A176" s="110" t="s">
        <v>425</v>
      </c>
      <c r="B176" s="106">
        <v>7</v>
      </c>
      <c r="C176" s="106">
        <v>9</v>
      </c>
      <c r="D176" s="107" t="s">
        <v>426</v>
      </c>
      <c r="E176" s="108">
        <v>0</v>
      </c>
      <c r="F176" s="120">
        <f>SUM(F177:F180)</f>
        <v>508.79999999999995</v>
      </c>
    </row>
    <row r="177" spans="1:6" ht="25.5" x14ac:dyDescent="0.25">
      <c r="A177" s="111" t="s">
        <v>269</v>
      </c>
      <c r="B177" s="112">
        <v>7</v>
      </c>
      <c r="C177" s="112">
        <v>9</v>
      </c>
      <c r="D177" s="113" t="s">
        <v>426</v>
      </c>
      <c r="E177" s="114">
        <v>121</v>
      </c>
      <c r="F177" s="119">
        <v>328.3</v>
      </c>
    </row>
    <row r="178" spans="1:6" ht="39" customHeight="1" x14ac:dyDescent="0.25">
      <c r="A178" s="71" t="s">
        <v>272</v>
      </c>
      <c r="B178" s="112">
        <v>7</v>
      </c>
      <c r="C178" s="112">
        <v>9</v>
      </c>
      <c r="D178" s="113" t="s">
        <v>426</v>
      </c>
      <c r="E178" s="114">
        <v>129</v>
      </c>
      <c r="F178" s="119">
        <v>99.1</v>
      </c>
    </row>
    <row r="179" spans="1:6" ht="25.5" hidden="1" x14ac:dyDescent="0.25">
      <c r="A179" s="71" t="s">
        <v>282</v>
      </c>
      <c r="B179" s="112">
        <v>7</v>
      </c>
      <c r="C179" s="112">
        <v>9</v>
      </c>
      <c r="D179" s="113" t="s">
        <v>426</v>
      </c>
      <c r="E179" s="114">
        <v>242</v>
      </c>
      <c r="F179" s="119"/>
    </row>
    <row r="180" spans="1:6" ht="26.25" customHeight="1" x14ac:dyDescent="0.25">
      <c r="A180" s="117" t="s">
        <v>284</v>
      </c>
      <c r="B180" s="112">
        <v>7</v>
      </c>
      <c r="C180" s="112">
        <v>9</v>
      </c>
      <c r="D180" s="113" t="s">
        <v>426</v>
      </c>
      <c r="E180" s="114">
        <v>244</v>
      </c>
      <c r="F180" s="119">
        <v>81.400000000000006</v>
      </c>
    </row>
    <row r="181" spans="1:6" ht="15.75" customHeight="1" x14ac:dyDescent="0.25">
      <c r="A181" s="110" t="s">
        <v>427</v>
      </c>
      <c r="B181" s="106">
        <v>7</v>
      </c>
      <c r="C181" s="106">
        <v>9</v>
      </c>
      <c r="D181" s="127"/>
      <c r="E181" s="108"/>
      <c r="F181" s="120">
        <f>SUM(F182:F186)</f>
        <v>733.90000000000009</v>
      </c>
    </row>
    <row r="182" spans="1:6" ht="25.5" x14ac:dyDescent="0.25">
      <c r="A182" s="111" t="s">
        <v>269</v>
      </c>
      <c r="B182" s="112">
        <v>7</v>
      </c>
      <c r="C182" s="112">
        <v>9</v>
      </c>
      <c r="D182" s="125" t="s">
        <v>428</v>
      </c>
      <c r="E182" s="114">
        <v>121</v>
      </c>
      <c r="F182" s="119">
        <v>563.70000000000005</v>
      </c>
    </row>
    <row r="183" spans="1:6" ht="41.25" customHeight="1" x14ac:dyDescent="0.25">
      <c r="A183" s="71" t="s">
        <v>272</v>
      </c>
      <c r="B183" s="112">
        <v>7</v>
      </c>
      <c r="C183" s="112">
        <v>9</v>
      </c>
      <c r="D183" s="125" t="s">
        <v>429</v>
      </c>
      <c r="E183" s="114">
        <v>129</v>
      </c>
      <c r="F183" s="119">
        <v>170.2</v>
      </c>
    </row>
    <row r="184" spans="1:6" ht="25.5" hidden="1" x14ac:dyDescent="0.25">
      <c r="A184" s="117" t="s">
        <v>280</v>
      </c>
      <c r="B184" s="112">
        <v>7</v>
      </c>
      <c r="C184" s="112">
        <v>9</v>
      </c>
      <c r="D184" s="125" t="s">
        <v>430</v>
      </c>
      <c r="E184" s="114">
        <v>122</v>
      </c>
      <c r="F184" s="119"/>
    </row>
    <row r="185" spans="1:6" ht="25.5" hidden="1" x14ac:dyDescent="0.25">
      <c r="A185" s="117" t="s">
        <v>284</v>
      </c>
      <c r="B185" s="112">
        <v>7</v>
      </c>
      <c r="C185" s="112">
        <v>9</v>
      </c>
      <c r="D185" s="125" t="s">
        <v>431</v>
      </c>
      <c r="E185" s="114">
        <v>244</v>
      </c>
      <c r="F185" s="119"/>
    </row>
    <row r="186" spans="1:6" ht="25.5" hidden="1" x14ac:dyDescent="0.25">
      <c r="A186" s="117" t="s">
        <v>284</v>
      </c>
      <c r="B186" s="112">
        <v>7</v>
      </c>
      <c r="C186" s="112">
        <v>9</v>
      </c>
      <c r="D186" s="125" t="s">
        <v>432</v>
      </c>
      <c r="E186" s="114">
        <v>244</v>
      </c>
      <c r="F186" s="119"/>
    </row>
    <row r="187" spans="1:6" ht="15.75" customHeight="1" x14ac:dyDescent="0.25">
      <c r="A187" s="69" t="s">
        <v>433</v>
      </c>
      <c r="B187" s="106">
        <v>8</v>
      </c>
      <c r="C187" s="106"/>
      <c r="D187" s="127"/>
      <c r="E187" s="108"/>
      <c r="F187" s="120">
        <f>+F188+F198</f>
        <v>49903.600000000006</v>
      </c>
    </row>
    <row r="188" spans="1:6" ht="15.75" customHeight="1" x14ac:dyDescent="0.25">
      <c r="A188" s="69" t="s">
        <v>434</v>
      </c>
      <c r="B188" s="106">
        <v>8</v>
      </c>
      <c r="C188" s="106">
        <v>1</v>
      </c>
      <c r="D188" s="127"/>
      <c r="E188" s="108"/>
      <c r="F188" s="120">
        <f>+F189+F191</f>
        <v>28830.5</v>
      </c>
    </row>
    <row r="189" spans="1:6" ht="15.75" customHeight="1" x14ac:dyDescent="0.25">
      <c r="A189" s="110" t="s">
        <v>435</v>
      </c>
      <c r="B189" s="106">
        <v>8</v>
      </c>
      <c r="C189" s="106">
        <v>1</v>
      </c>
      <c r="D189" s="128" t="s">
        <v>436</v>
      </c>
      <c r="E189" s="108"/>
      <c r="F189" s="120">
        <f>+F190</f>
        <v>10330.799999999999</v>
      </c>
    </row>
    <row r="190" spans="1:6" ht="51" x14ac:dyDescent="0.25">
      <c r="A190" s="71" t="s">
        <v>398</v>
      </c>
      <c r="B190" s="112">
        <v>8</v>
      </c>
      <c r="C190" s="112">
        <v>1</v>
      </c>
      <c r="D190" s="122" t="s">
        <v>437</v>
      </c>
      <c r="E190" s="114">
        <v>611</v>
      </c>
      <c r="F190" s="119">
        <v>10330.799999999999</v>
      </c>
    </row>
    <row r="191" spans="1:6" ht="18.75" customHeight="1" x14ac:dyDescent="0.25">
      <c r="A191" s="110" t="s">
        <v>438</v>
      </c>
      <c r="B191" s="106">
        <v>8</v>
      </c>
      <c r="C191" s="106">
        <v>1</v>
      </c>
      <c r="D191" s="128" t="s">
        <v>439</v>
      </c>
      <c r="E191" s="108"/>
      <c r="F191" s="120">
        <f>+F192+F193+F194+F195+F196+F197</f>
        <v>18499.7</v>
      </c>
    </row>
    <row r="192" spans="1:6" ht="51" x14ac:dyDescent="0.25">
      <c r="A192" s="71" t="s">
        <v>398</v>
      </c>
      <c r="B192" s="112">
        <v>8</v>
      </c>
      <c r="C192" s="112">
        <v>1</v>
      </c>
      <c r="D192" s="122" t="s">
        <v>440</v>
      </c>
      <c r="E192" s="114">
        <v>611</v>
      </c>
      <c r="F192" s="119">
        <f>14860.9-2394.4</f>
        <v>12466.5</v>
      </c>
    </row>
    <row r="193" spans="1:6" ht="51" hidden="1" x14ac:dyDescent="0.25">
      <c r="A193" s="71" t="s">
        <v>398</v>
      </c>
      <c r="B193" s="112">
        <v>8</v>
      </c>
      <c r="C193" s="112">
        <v>1</v>
      </c>
      <c r="D193" s="122" t="s">
        <v>441</v>
      </c>
      <c r="E193" s="114">
        <v>611</v>
      </c>
      <c r="F193" s="119"/>
    </row>
    <row r="194" spans="1:6" ht="15.75" customHeight="1" x14ac:dyDescent="0.25">
      <c r="A194" s="117" t="s">
        <v>330</v>
      </c>
      <c r="B194" s="112">
        <v>8</v>
      </c>
      <c r="C194" s="112">
        <v>1</v>
      </c>
      <c r="D194" s="122" t="s">
        <v>439</v>
      </c>
      <c r="E194" s="114">
        <v>111</v>
      </c>
      <c r="F194" s="119">
        <v>4518.2</v>
      </c>
    </row>
    <row r="195" spans="1:6" ht="39" customHeight="1" x14ac:dyDescent="0.25">
      <c r="A195" s="71" t="s">
        <v>332</v>
      </c>
      <c r="B195" s="112">
        <v>8</v>
      </c>
      <c r="C195" s="112">
        <v>1</v>
      </c>
      <c r="D195" s="122" t="s">
        <v>439</v>
      </c>
      <c r="E195" s="114">
        <v>119</v>
      </c>
      <c r="F195" s="119">
        <v>1364.5</v>
      </c>
    </row>
    <row r="196" spans="1:6" ht="25.5" customHeight="1" x14ac:dyDescent="0.25">
      <c r="A196" s="117" t="s">
        <v>280</v>
      </c>
      <c r="B196" s="112">
        <v>8</v>
      </c>
      <c r="C196" s="112">
        <v>1</v>
      </c>
      <c r="D196" s="122" t="s">
        <v>442</v>
      </c>
      <c r="E196" s="114">
        <v>122</v>
      </c>
      <c r="F196" s="119">
        <v>100.5</v>
      </c>
    </row>
    <row r="197" spans="1:6" ht="25.5" customHeight="1" x14ac:dyDescent="0.25">
      <c r="A197" s="117" t="s">
        <v>284</v>
      </c>
      <c r="B197" s="112">
        <v>8</v>
      </c>
      <c r="C197" s="112">
        <v>1</v>
      </c>
      <c r="D197" s="122" t="s">
        <v>442</v>
      </c>
      <c r="E197" s="114">
        <v>244</v>
      </c>
      <c r="F197" s="119">
        <v>50</v>
      </c>
    </row>
    <row r="198" spans="1:6" ht="15.75" customHeight="1" x14ac:dyDescent="0.25">
      <c r="A198" s="110" t="s">
        <v>443</v>
      </c>
      <c r="B198" s="106">
        <v>8</v>
      </c>
      <c r="C198" s="106">
        <v>4</v>
      </c>
      <c r="D198" s="122"/>
      <c r="E198" s="114"/>
      <c r="F198" s="120">
        <f>+F199+F203+F208+F217</f>
        <v>21073.100000000002</v>
      </c>
    </row>
    <row r="199" spans="1:6" ht="25.9" customHeight="1" x14ac:dyDescent="0.25">
      <c r="A199" s="110" t="s">
        <v>444</v>
      </c>
      <c r="B199" s="106">
        <v>8</v>
      </c>
      <c r="C199" s="106">
        <v>4</v>
      </c>
      <c r="D199" s="128" t="s">
        <v>445</v>
      </c>
      <c r="E199" s="108"/>
      <c r="F199" s="120">
        <f>SUM(F200:F202)</f>
        <v>733.4</v>
      </c>
    </row>
    <row r="200" spans="1:6" ht="25.9" customHeight="1" x14ac:dyDescent="0.25">
      <c r="A200" s="111" t="s">
        <v>269</v>
      </c>
      <c r="B200" s="112">
        <v>8</v>
      </c>
      <c r="C200" s="112">
        <v>4</v>
      </c>
      <c r="D200" s="122" t="s">
        <v>445</v>
      </c>
      <c r="E200" s="114">
        <v>121</v>
      </c>
      <c r="F200" s="119">
        <v>563.29999999999995</v>
      </c>
    </row>
    <row r="201" spans="1:6" ht="41.25" customHeight="1" x14ac:dyDescent="0.25">
      <c r="A201" s="71" t="s">
        <v>272</v>
      </c>
      <c r="B201" s="112">
        <v>8</v>
      </c>
      <c r="C201" s="112">
        <v>4</v>
      </c>
      <c r="D201" s="122" t="s">
        <v>445</v>
      </c>
      <c r="E201" s="114">
        <v>129</v>
      </c>
      <c r="F201" s="119">
        <v>170.1</v>
      </c>
    </row>
    <row r="202" spans="1:6" ht="25.5" hidden="1" x14ac:dyDescent="0.25">
      <c r="A202" s="117" t="s">
        <v>280</v>
      </c>
      <c r="B202" s="112">
        <v>8</v>
      </c>
      <c r="C202" s="112">
        <v>4</v>
      </c>
      <c r="D202" s="122" t="s">
        <v>446</v>
      </c>
      <c r="E202" s="114">
        <v>122</v>
      </c>
      <c r="F202" s="119"/>
    </row>
    <row r="203" spans="1:6" ht="25.5" x14ac:dyDescent="0.25">
      <c r="A203" s="110" t="s">
        <v>447</v>
      </c>
      <c r="B203" s="127" t="s">
        <v>448</v>
      </c>
      <c r="C203" s="127" t="s">
        <v>449</v>
      </c>
      <c r="D203" s="127" t="s">
        <v>450</v>
      </c>
      <c r="E203" s="108"/>
      <c r="F203" s="120">
        <f>SUM(F204:F207)</f>
        <v>3812.8</v>
      </c>
    </row>
    <row r="204" spans="1:6" ht="17.25" customHeight="1" x14ac:dyDescent="0.25">
      <c r="A204" s="117" t="s">
        <v>330</v>
      </c>
      <c r="B204" s="125" t="s">
        <v>448</v>
      </c>
      <c r="C204" s="125" t="s">
        <v>449</v>
      </c>
      <c r="D204" s="125" t="s">
        <v>450</v>
      </c>
      <c r="E204" s="125" t="s">
        <v>451</v>
      </c>
      <c r="F204" s="119">
        <v>2851.6</v>
      </c>
    </row>
    <row r="205" spans="1:6" ht="37.15" customHeight="1" x14ac:dyDescent="0.25">
      <c r="A205" s="71" t="s">
        <v>332</v>
      </c>
      <c r="B205" s="125" t="s">
        <v>448</v>
      </c>
      <c r="C205" s="125" t="s">
        <v>449</v>
      </c>
      <c r="D205" s="125" t="s">
        <v>450</v>
      </c>
      <c r="E205" s="125" t="s">
        <v>452</v>
      </c>
      <c r="F205" s="119">
        <v>861.2</v>
      </c>
    </row>
    <row r="206" spans="1:6" ht="25.5" x14ac:dyDescent="0.25">
      <c r="A206" s="117" t="s">
        <v>284</v>
      </c>
      <c r="B206" s="125" t="s">
        <v>448</v>
      </c>
      <c r="C206" s="125" t="s">
        <v>449</v>
      </c>
      <c r="D206" s="125" t="s">
        <v>450</v>
      </c>
      <c r="E206" s="114">
        <v>244</v>
      </c>
      <c r="F206" s="119">
        <v>100</v>
      </c>
    </row>
    <row r="207" spans="1:6" ht="25.5" hidden="1" x14ac:dyDescent="0.25">
      <c r="A207" s="117" t="s">
        <v>284</v>
      </c>
      <c r="B207" s="125" t="s">
        <v>448</v>
      </c>
      <c r="C207" s="125" t="s">
        <v>449</v>
      </c>
      <c r="D207" s="125" t="s">
        <v>453</v>
      </c>
      <c r="E207" s="114">
        <v>244</v>
      </c>
      <c r="F207" s="119"/>
    </row>
    <row r="208" spans="1:6" ht="25.5" x14ac:dyDescent="0.25">
      <c r="A208" s="110" t="s">
        <v>454</v>
      </c>
      <c r="B208" s="106">
        <v>8</v>
      </c>
      <c r="C208" s="106">
        <v>4</v>
      </c>
      <c r="D208" s="128" t="s">
        <v>455</v>
      </c>
      <c r="E208" s="108"/>
      <c r="F208" s="120">
        <f>SUM(F209:F216)</f>
        <v>16123.400000000001</v>
      </c>
    </row>
    <row r="209" spans="1:6" ht="18.75" customHeight="1" x14ac:dyDescent="0.25">
      <c r="A209" s="117" t="s">
        <v>330</v>
      </c>
      <c r="B209" s="112">
        <v>8</v>
      </c>
      <c r="C209" s="112">
        <v>4</v>
      </c>
      <c r="D209" s="122" t="s">
        <v>455</v>
      </c>
      <c r="E209" s="114">
        <v>111</v>
      </c>
      <c r="F209" s="119">
        <f>13529.6-2236.2</f>
        <v>11293.400000000001</v>
      </c>
    </row>
    <row r="210" spans="1:6" ht="26.25" customHeight="1" x14ac:dyDescent="0.25">
      <c r="A210" s="71" t="s">
        <v>332</v>
      </c>
      <c r="B210" s="112">
        <v>8</v>
      </c>
      <c r="C210" s="112">
        <v>4</v>
      </c>
      <c r="D210" s="122" t="s">
        <v>455</v>
      </c>
      <c r="E210" s="114">
        <v>119</v>
      </c>
      <c r="F210" s="119">
        <f>4085.9-675.3</f>
        <v>3410.6000000000004</v>
      </c>
    </row>
    <row r="211" spans="1:6" ht="26.25" customHeight="1" x14ac:dyDescent="0.25">
      <c r="A211" s="117" t="s">
        <v>280</v>
      </c>
      <c r="B211" s="112">
        <v>8</v>
      </c>
      <c r="C211" s="112">
        <v>4</v>
      </c>
      <c r="D211" s="122" t="s">
        <v>455</v>
      </c>
      <c r="E211" s="114">
        <v>122</v>
      </c>
      <c r="F211" s="119">
        <v>50</v>
      </c>
    </row>
    <row r="212" spans="1:6" ht="25.5" x14ac:dyDescent="0.25">
      <c r="A212" s="71" t="s">
        <v>282</v>
      </c>
      <c r="B212" s="112">
        <v>8</v>
      </c>
      <c r="C212" s="112">
        <v>4</v>
      </c>
      <c r="D212" s="122" t="s">
        <v>455</v>
      </c>
      <c r="E212" s="114">
        <v>242</v>
      </c>
      <c r="F212" s="119">
        <v>319</v>
      </c>
    </row>
    <row r="213" spans="1:6" ht="25.5" hidden="1" x14ac:dyDescent="0.25">
      <c r="A213" s="117" t="s">
        <v>284</v>
      </c>
      <c r="B213" s="112">
        <v>8</v>
      </c>
      <c r="C213" s="112">
        <v>4</v>
      </c>
      <c r="D213" s="122" t="s">
        <v>456</v>
      </c>
      <c r="E213" s="114">
        <v>244</v>
      </c>
      <c r="F213" s="134"/>
    </row>
    <row r="214" spans="1:6" ht="27" customHeight="1" x14ac:dyDescent="0.25">
      <c r="A214" s="117" t="s">
        <v>284</v>
      </c>
      <c r="B214" s="112">
        <v>8</v>
      </c>
      <c r="C214" s="112">
        <v>4</v>
      </c>
      <c r="D214" s="122" t="s">
        <v>455</v>
      </c>
      <c r="E214" s="114">
        <v>244</v>
      </c>
      <c r="F214" s="134">
        <v>1039.8</v>
      </c>
    </row>
    <row r="215" spans="1:6" ht="25.15" customHeight="1" x14ac:dyDescent="0.25">
      <c r="A215" s="111" t="s">
        <v>303</v>
      </c>
      <c r="B215" s="112">
        <v>8</v>
      </c>
      <c r="C215" s="112">
        <v>4</v>
      </c>
      <c r="D215" s="122" t="s">
        <v>455</v>
      </c>
      <c r="E215" s="114">
        <v>851</v>
      </c>
      <c r="F215" s="134">
        <v>10.6</v>
      </c>
    </row>
    <row r="216" spans="1:6" ht="15" hidden="1" customHeight="1" x14ac:dyDescent="0.25">
      <c r="A216" s="111" t="s">
        <v>289</v>
      </c>
      <c r="B216" s="112">
        <v>8</v>
      </c>
      <c r="C216" s="112">
        <v>4</v>
      </c>
      <c r="D216" s="122" t="s">
        <v>457</v>
      </c>
      <c r="E216" s="114">
        <v>852</v>
      </c>
      <c r="F216" s="134"/>
    </row>
    <row r="217" spans="1:6" ht="28.15" customHeight="1" x14ac:dyDescent="0.25">
      <c r="A217" s="110" t="s">
        <v>458</v>
      </c>
      <c r="B217" s="127" t="s">
        <v>448</v>
      </c>
      <c r="C217" s="127" t="s">
        <v>449</v>
      </c>
      <c r="D217" s="127" t="s">
        <v>450</v>
      </c>
      <c r="E217" s="108"/>
      <c r="F217" s="120">
        <f>+F218+F219</f>
        <v>403.5</v>
      </c>
    </row>
    <row r="218" spans="1:6" ht="15" customHeight="1" x14ac:dyDescent="0.25">
      <c r="A218" s="117" t="s">
        <v>330</v>
      </c>
      <c r="B218" s="125" t="s">
        <v>448</v>
      </c>
      <c r="C218" s="125" t="s">
        <v>449</v>
      </c>
      <c r="D218" s="125" t="s">
        <v>450</v>
      </c>
      <c r="E218" s="125" t="s">
        <v>451</v>
      </c>
      <c r="F218" s="119">
        <v>309.89999999999998</v>
      </c>
    </row>
    <row r="219" spans="1:6" ht="37.9" customHeight="1" x14ac:dyDescent="0.25">
      <c r="A219" s="71" t="s">
        <v>332</v>
      </c>
      <c r="B219" s="125" t="s">
        <v>448</v>
      </c>
      <c r="C219" s="125" t="s">
        <v>449</v>
      </c>
      <c r="D219" s="125" t="s">
        <v>450</v>
      </c>
      <c r="E219" s="125" t="s">
        <v>452</v>
      </c>
      <c r="F219" s="119">
        <v>93.6</v>
      </c>
    </row>
    <row r="220" spans="1:6" s="121" customFormat="1" ht="15" customHeight="1" x14ac:dyDescent="0.25">
      <c r="A220" s="105" t="s">
        <v>459</v>
      </c>
      <c r="B220" s="106">
        <v>9</v>
      </c>
      <c r="C220" s="106"/>
      <c r="D220" s="128"/>
      <c r="E220" s="108"/>
      <c r="F220" s="135">
        <f>+F221</f>
        <v>400</v>
      </c>
    </row>
    <row r="221" spans="1:6" ht="25.5" x14ac:dyDescent="0.25">
      <c r="A221" s="105" t="s">
        <v>460</v>
      </c>
      <c r="B221" s="106">
        <v>9</v>
      </c>
      <c r="C221" s="106">
        <v>9</v>
      </c>
      <c r="D221" s="128"/>
      <c r="E221" s="108"/>
      <c r="F221" s="120">
        <f>+F222+F223</f>
        <v>400</v>
      </c>
    </row>
    <row r="222" spans="1:6" ht="25.5" hidden="1" x14ac:dyDescent="0.25">
      <c r="A222" s="117" t="s">
        <v>284</v>
      </c>
      <c r="B222" s="112">
        <v>9</v>
      </c>
      <c r="C222" s="112">
        <v>9</v>
      </c>
      <c r="D222" s="122" t="s">
        <v>461</v>
      </c>
      <c r="E222" s="114">
        <v>244</v>
      </c>
      <c r="F222" s="119"/>
    </row>
    <row r="223" spans="1:6" ht="26.25" customHeight="1" x14ac:dyDescent="0.25">
      <c r="A223" s="117" t="s">
        <v>284</v>
      </c>
      <c r="B223" s="112">
        <v>9</v>
      </c>
      <c r="C223" s="112">
        <v>9</v>
      </c>
      <c r="D223" s="122" t="s">
        <v>462</v>
      </c>
      <c r="E223" s="114">
        <v>244</v>
      </c>
      <c r="F223" s="119">
        <v>400</v>
      </c>
    </row>
    <row r="224" spans="1:6" ht="16.5" customHeight="1" x14ac:dyDescent="0.25">
      <c r="A224" s="69" t="s">
        <v>463</v>
      </c>
      <c r="B224" s="106">
        <v>10</v>
      </c>
      <c r="C224" s="106"/>
      <c r="D224" s="127"/>
      <c r="E224" s="108"/>
      <c r="F224" s="135">
        <f>+F225+F227+F261+F269</f>
        <v>169566.3</v>
      </c>
    </row>
    <row r="225" spans="1:6" ht="16.5" customHeight="1" x14ac:dyDescent="0.25">
      <c r="A225" s="110" t="s">
        <v>464</v>
      </c>
      <c r="B225" s="106">
        <v>10</v>
      </c>
      <c r="C225" s="106">
        <v>1</v>
      </c>
      <c r="D225" s="127"/>
      <c r="E225" s="108">
        <v>0</v>
      </c>
      <c r="F225" s="135">
        <f>+F226</f>
        <v>616</v>
      </c>
    </row>
    <row r="226" spans="1:6" ht="16.5" customHeight="1" x14ac:dyDescent="0.25">
      <c r="A226" s="72" t="s">
        <v>465</v>
      </c>
      <c r="B226" s="112">
        <v>10</v>
      </c>
      <c r="C226" s="112">
        <v>1</v>
      </c>
      <c r="D226" s="125" t="s">
        <v>466</v>
      </c>
      <c r="E226" s="114">
        <v>312</v>
      </c>
      <c r="F226" s="134">
        <v>616</v>
      </c>
    </row>
    <row r="227" spans="1:6" s="121" customFormat="1" ht="16.5" customHeight="1" x14ac:dyDescent="0.25">
      <c r="A227" s="69" t="s">
        <v>467</v>
      </c>
      <c r="B227" s="106">
        <v>10</v>
      </c>
      <c r="C227" s="106">
        <v>3</v>
      </c>
      <c r="D227" s="127"/>
      <c r="E227" s="108"/>
      <c r="F227" s="135">
        <f>+F228+F231+F233+F235+F237+F240+F243+F246+F249+F252+F255+F257</f>
        <v>51596.800000000003</v>
      </c>
    </row>
    <row r="228" spans="1:6" ht="16.5" hidden="1" customHeight="1" x14ac:dyDescent="0.25">
      <c r="A228" s="105" t="s">
        <v>468</v>
      </c>
      <c r="B228" s="106">
        <v>10</v>
      </c>
      <c r="C228" s="106">
        <v>3</v>
      </c>
      <c r="D228" s="128" t="s">
        <v>469</v>
      </c>
      <c r="E228" s="108"/>
      <c r="F228" s="135">
        <f>+F229+F230</f>
        <v>0</v>
      </c>
    </row>
    <row r="229" spans="1:6" ht="25.5" hidden="1" x14ac:dyDescent="0.25">
      <c r="A229" s="72" t="s">
        <v>416</v>
      </c>
      <c r="B229" s="112">
        <v>10</v>
      </c>
      <c r="C229" s="112">
        <v>3</v>
      </c>
      <c r="D229" s="122" t="s">
        <v>470</v>
      </c>
      <c r="E229" s="114">
        <v>313</v>
      </c>
      <c r="F229" s="134"/>
    </row>
    <row r="230" spans="1:6" ht="25.5" hidden="1" x14ac:dyDescent="0.25">
      <c r="A230" s="117" t="s">
        <v>284</v>
      </c>
      <c r="B230" s="112">
        <v>10</v>
      </c>
      <c r="C230" s="112">
        <v>3</v>
      </c>
      <c r="D230" s="122" t="s">
        <v>471</v>
      </c>
      <c r="E230" s="114">
        <v>244</v>
      </c>
      <c r="F230" s="134"/>
    </row>
    <row r="231" spans="1:6" ht="41.45" customHeight="1" x14ac:dyDescent="0.25">
      <c r="A231" s="105" t="s">
        <v>472</v>
      </c>
      <c r="B231" s="106">
        <v>10</v>
      </c>
      <c r="C231" s="106">
        <v>3</v>
      </c>
      <c r="D231" s="107" t="s">
        <v>473</v>
      </c>
      <c r="E231" s="108"/>
      <c r="F231" s="120">
        <f>+F232</f>
        <v>200</v>
      </c>
    </row>
    <row r="232" spans="1:6" ht="16.5" customHeight="1" x14ac:dyDescent="0.25">
      <c r="A232" s="72" t="s">
        <v>368</v>
      </c>
      <c r="B232" s="112">
        <v>10</v>
      </c>
      <c r="C232" s="112">
        <v>3</v>
      </c>
      <c r="D232" s="113" t="s">
        <v>474</v>
      </c>
      <c r="E232" s="114">
        <v>322</v>
      </c>
      <c r="F232" s="119">
        <v>200</v>
      </c>
    </row>
    <row r="233" spans="1:6" ht="25.5" x14ac:dyDescent="0.25">
      <c r="A233" s="136" t="s">
        <v>475</v>
      </c>
      <c r="B233" s="106">
        <v>10</v>
      </c>
      <c r="C233" s="106">
        <v>3</v>
      </c>
      <c r="D233" s="107" t="s">
        <v>476</v>
      </c>
      <c r="E233" s="108"/>
      <c r="F233" s="120">
        <f>+F234</f>
        <v>750</v>
      </c>
    </row>
    <row r="234" spans="1:6" ht="18" customHeight="1" x14ac:dyDescent="0.25">
      <c r="A234" s="72" t="s">
        <v>368</v>
      </c>
      <c r="B234" s="112">
        <v>10</v>
      </c>
      <c r="C234" s="112">
        <v>3</v>
      </c>
      <c r="D234" s="113" t="s">
        <v>476</v>
      </c>
      <c r="E234" s="114">
        <v>322</v>
      </c>
      <c r="F234" s="119">
        <v>750</v>
      </c>
    </row>
    <row r="235" spans="1:6" ht="26.25" customHeight="1" x14ac:dyDescent="0.25">
      <c r="A235" s="110" t="s">
        <v>477</v>
      </c>
      <c r="B235" s="106">
        <v>10</v>
      </c>
      <c r="C235" s="106">
        <v>3</v>
      </c>
      <c r="D235" s="128" t="s">
        <v>478</v>
      </c>
      <c r="E235" s="108">
        <v>0</v>
      </c>
      <c r="F235" s="135">
        <f>+F236</f>
        <v>759</v>
      </c>
    </row>
    <row r="236" spans="1:6" ht="25.5" x14ac:dyDescent="0.25">
      <c r="A236" s="72" t="s">
        <v>416</v>
      </c>
      <c r="B236" s="112">
        <v>10</v>
      </c>
      <c r="C236" s="112">
        <v>3</v>
      </c>
      <c r="D236" s="122" t="s">
        <v>478</v>
      </c>
      <c r="E236" s="114">
        <v>313</v>
      </c>
      <c r="F236" s="134">
        <v>759</v>
      </c>
    </row>
    <row r="237" spans="1:6" ht="25.5" x14ac:dyDescent="0.25">
      <c r="A237" s="110" t="s">
        <v>479</v>
      </c>
      <c r="B237" s="106">
        <v>10</v>
      </c>
      <c r="C237" s="106">
        <v>3</v>
      </c>
      <c r="D237" s="127" t="s">
        <v>480</v>
      </c>
      <c r="E237" s="108">
        <v>0</v>
      </c>
      <c r="F237" s="135">
        <f>+F238+F239</f>
        <v>2315.1999999999998</v>
      </c>
    </row>
    <row r="238" spans="1:6" ht="25.5" x14ac:dyDescent="0.25">
      <c r="A238" s="72" t="s">
        <v>416</v>
      </c>
      <c r="B238" s="112">
        <v>10</v>
      </c>
      <c r="C238" s="112">
        <v>3</v>
      </c>
      <c r="D238" s="125" t="s">
        <v>480</v>
      </c>
      <c r="E238" s="114">
        <v>313</v>
      </c>
      <c r="F238" s="134">
        <v>262.2</v>
      </c>
    </row>
    <row r="239" spans="1:6" ht="25.5" x14ac:dyDescent="0.25">
      <c r="A239" s="72" t="s">
        <v>416</v>
      </c>
      <c r="B239" s="112">
        <v>10</v>
      </c>
      <c r="C239" s="112">
        <v>3</v>
      </c>
      <c r="D239" s="125" t="s">
        <v>480</v>
      </c>
      <c r="E239" s="114">
        <v>313</v>
      </c>
      <c r="F239" s="134">
        <v>2053</v>
      </c>
    </row>
    <row r="240" spans="1:6" ht="25.5" x14ac:dyDescent="0.25">
      <c r="A240" s="110" t="s">
        <v>481</v>
      </c>
      <c r="B240" s="106">
        <v>10</v>
      </c>
      <c r="C240" s="106">
        <v>3</v>
      </c>
      <c r="D240" s="127" t="s">
        <v>482</v>
      </c>
      <c r="E240" s="108">
        <v>0</v>
      </c>
      <c r="F240" s="135">
        <f>+F241+F242</f>
        <v>16504.3</v>
      </c>
    </row>
    <row r="241" spans="1:6" ht="25.5" x14ac:dyDescent="0.25">
      <c r="A241" s="72" t="s">
        <v>416</v>
      </c>
      <c r="B241" s="112">
        <v>10</v>
      </c>
      <c r="C241" s="112">
        <v>3</v>
      </c>
      <c r="D241" s="125" t="s">
        <v>482</v>
      </c>
      <c r="E241" s="114">
        <v>313</v>
      </c>
      <c r="F241" s="134">
        <v>16360.3</v>
      </c>
    </row>
    <row r="242" spans="1:6" ht="25.5" customHeight="1" x14ac:dyDescent="0.25">
      <c r="A242" s="117" t="s">
        <v>284</v>
      </c>
      <c r="B242" s="112">
        <v>10</v>
      </c>
      <c r="C242" s="112">
        <v>3</v>
      </c>
      <c r="D242" s="125" t="s">
        <v>482</v>
      </c>
      <c r="E242" s="114">
        <v>244</v>
      </c>
      <c r="F242" s="134">
        <v>144</v>
      </c>
    </row>
    <row r="243" spans="1:6" ht="25.5" x14ac:dyDescent="0.25">
      <c r="A243" s="110" t="s">
        <v>483</v>
      </c>
      <c r="B243" s="106">
        <v>10</v>
      </c>
      <c r="C243" s="106">
        <v>3</v>
      </c>
      <c r="D243" s="128" t="s">
        <v>484</v>
      </c>
      <c r="E243" s="108">
        <v>0</v>
      </c>
      <c r="F243" s="135">
        <f>+F244+F245</f>
        <v>12150</v>
      </c>
    </row>
    <row r="244" spans="1:6" ht="25.5" x14ac:dyDescent="0.25">
      <c r="A244" s="72" t="s">
        <v>416</v>
      </c>
      <c r="B244" s="112">
        <v>10</v>
      </c>
      <c r="C244" s="112">
        <v>3</v>
      </c>
      <c r="D244" s="122" t="s">
        <v>484</v>
      </c>
      <c r="E244" s="114">
        <v>313</v>
      </c>
      <c r="F244" s="134">
        <v>11900.2</v>
      </c>
    </row>
    <row r="245" spans="1:6" ht="26.25" customHeight="1" x14ac:dyDescent="0.25">
      <c r="A245" s="117" t="s">
        <v>284</v>
      </c>
      <c r="B245" s="112">
        <v>10</v>
      </c>
      <c r="C245" s="112">
        <v>3</v>
      </c>
      <c r="D245" s="122" t="s">
        <v>484</v>
      </c>
      <c r="E245" s="114">
        <v>244</v>
      </c>
      <c r="F245" s="134">
        <f>199.8+50</f>
        <v>249.8</v>
      </c>
    </row>
    <row r="246" spans="1:6" ht="25.5" x14ac:dyDescent="0.25">
      <c r="A246" s="110" t="s">
        <v>485</v>
      </c>
      <c r="B246" s="106">
        <v>10</v>
      </c>
      <c r="C246" s="106">
        <v>3</v>
      </c>
      <c r="D246" s="128" t="s">
        <v>486</v>
      </c>
      <c r="E246" s="108">
        <v>0</v>
      </c>
      <c r="F246" s="135">
        <f>+F247+F248</f>
        <v>36.300000000000004</v>
      </c>
    </row>
    <row r="247" spans="1:6" ht="25.5" x14ac:dyDescent="0.25">
      <c r="A247" s="72" t="s">
        <v>416</v>
      </c>
      <c r="B247" s="112">
        <v>10</v>
      </c>
      <c r="C247" s="112">
        <v>3</v>
      </c>
      <c r="D247" s="122" t="s">
        <v>486</v>
      </c>
      <c r="E247" s="114">
        <v>313</v>
      </c>
      <c r="F247" s="134">
        <v>35.1</v>
      </c>
    </row>
    <row r="248" spans="1:6" ht="27" customHeight="1" x14ac:dyDescent="0.25">
      <c r="A248" s="117" t="s">
        <v>284</v>
      </c>
      <c r="B248" s="112">
        <v>10</v>
      </c>
      <c r="C248" s="112">
        <v>3</v>
      </c>
      <c r="D248" s="122" t="s">
        <v>486</v>
      </c>
      <c r="E248" s="114">
        <v>244</v>
      </c>
      <c r="F248" s="134">
        <v>1.2</v>
      </c>
    </row>
    <row r="249" spans="1:6" ht="25.5" x14ac:dyDescent="0.25">
      <c r="A249" s="110" t="s">
        <v>487</v>
      </c>
      <c r="B249" s="106">
        <v>10</v>
      </c>
      <c r="C249" s="106">
        <v>3</v>
      </c>
      <c r="D249" s="127" t="s">
        <v>488</v>
      </c>
      <c r="E249" s="108">
        <v>0</v>
      </c>
      <c r="F249" s="135">
        <f>+F250+F251</f>
        <v>8600</v>
      </c>
    </row>
    <row r="250" spans="1:6" ht="25.5" x14ac:dyDescent="0.25">
      <c r="A250" s="72" t="s">
        <v>416</v>
      </c>
      <c r="B250" s="112">
        <v>10</v>
      </c>
      <c r="C250" s="112">
        <v>3</v>
      </c>
      <c r="D250" s="125" t="s">
        <v>488</v>
      </c>
      <c r="E250" s="114">
        <v>313</v>
      </c>
      <c r="F250" s="134">
        <v>8450</v>
      </c>
    </row>
    <row r="251" spans="1:6" ht="27" customHeight="1" x14ac:dyDescent="0.25">
      <c r="A251" s="117" t="s">
        <v>284</v>
      </c>
      <c r="B251" s="112">
        <v>10</v>
      </c>
      <c r="C251" s="112">
        <v>3</v>
      </c>
      <c r="D251" s="125" t="s">
        <v>488</v>
      </c>
      <c r="E251" s="114">
        <v>244</v>
      </c>
      <c r="F251" s="134">
        <v>150</v>
      </c>
    </row>
    <row r="252" spans="1:6" ht="25.5" customHeight="1" x14ac:dyDescent="0.25">
      <c r="A252" s="110" t="s">
        <v>489</v>
      </c>
      <c r="B252" s="106">
        <v>10</v>
      </c>
      <c r="C252" s="106">
        <v>3</v>
      </c>
      <c r="D252" s="127" t="s">
        <v>490</v>
      </c>
      <c r="E252" s="108">
        <v>0</v>
      </c>
      <c r="F252" s="135">
        <f>+F253+F254</f>
        <v>10202</v>
      </c>
    </row>
    <row r="253" spans="1:6" ht="25.5" x14ac:dyDescent="0.25">
      <c r="A253" s="72" t="s">
        <v>416</v>
      </c>
      <c r="B253" s="112">
        <v>10</v>
      </c>
      <c r="C253" s="112">
        <v>3</v>
      </c>
      <c r="D253" s="125" t="s">
        <v>490</v>
      </c>
      <c r="E253" s="114">
        <v>313</v>
      </c>
      <c r="F253" s="134">
        <v>9902</v>
      </c>
    </row>
    <row r="254" spans="1:6" ht="26.25" customHeight="1" x14ac:dyDescent="0.25">
      <c r="A254" s="117" t="s">
        <v>284</v>
      </c>
      <c r="B254" s="112">
        <v>10</v>
      </c>
      <c r="C254" s="112">
        <v>3</v>
      </c>
      <c r="D254" s="125" t="s">
        <v>490</v>
      </c>
      <c r="E254" s="114">
        <v>244</v>
      </c>
      <c r="F254" s="134">
        <v>300</v>
      </c>
    </row>
    <row r="255" spans="1:6" ht="25.5" hidden="1" x14ac:dyDescent="0.25">
      <c r="A255" s="110" t="s">
        <v>491</v>
      </c>
      <c r="B255" s="106">
        <v>10</v>
      </c>
      <c r="C255" s="106">
        <v>3</v>
      </c>
      <c r="D255" s="128" t="s">
        <v>492</v>
      </c>
      <c r="E255" s="108">
        <v>0</v>
      </c>
      <c r="F255" s="135">
        <f>+F256</f>
        <v>0</v>
      </c>
    </row>
    <row r="256" spans="1:6" ht="25.5" hidden="1" x14ac:dyDescent="0.25">
      <c r="A256" s="72" t="s">
        <v>416</v>
      </c>
      <c r="B256" s="112">
        <v>10</v>
      </c>
      <c r="C256" s="112">
        <v>3</v>
      </c>
      <c r="D256" s="122" t="s">
        <v>492</v>
      </c>
      <c r="E256" s="114">
        <v>313</v>
      </c>
      <c r="F256" s="134"/>
    </row>
    <row r="257" spans="1:6" ht="38.25" x14ac:dyDescent="0.25">
      <c r="A257" s="105" t="s">
        <v>493</v>
      </c>
      <c r="B257" s="106">
        <v>10</v>
      </c>
      <c r="C257" s="106">
        <v>3</v>
      </c>
      <c r="D257" s="122" t="s">
        <v>494</v>
      </c>
      <c r="E257" s="108"/>
      <c r="F257" s="135">
        <f>+F258+F259+F260</f>
        <v>80</v>
      </c>
    </row>
    <row r="258" spans="1:6" ht="25.5" hidden="1" x14ac:dyDescent="0.25">
      <c r="A258" s="72" t="s">
        <v>416</v>
      </c>
      <c r="B258" s="112">
        <v>10</v>
      </c>
      <c r="C258" s="112">
        <v>3</v>
      </c>
      <c r="D258" s="122" t="s">
        <v>495</v>
      </c>
      <c r="E258" s="114">
        <v>313</v>
      </c>
      <c r="F258" s="135"/>
    </row>
    <row r="259" spans="1:6" ht="25.5" hidden="1" x14ac:dyDescent="0.25">
      <c r="A259" s="117" t="s">
        <v>284</v>
      </c>
      <c r="B259" s="112">
        <v>10</v>
      </c>
      <c r="C259" s="112">
        <v>3</v>
      </c>
      <c r="D259" s="122" t="s">
        <v>496</v>
      </c>
      <c r="E259" s="114">
        <v>244</v>
      </c>
      <c r="F259" s="135"/>
    </row>
    <row r="260" spans="1:6" ht="27" customHeight="1" x14ac:dyDescent="0.25">
      <c r="A260" s="117" t="s">
        <v>284</v>
      </c>
      <c r="B260" s="112">
        <v>10</v>
      </c>
      <c r="C260" s="112">
        <v>3</v>
      </c>
      <c r="D260" s="122" t="s">
        <v>494</v>
      </c>
      <c r="E260" s="114">
        <v>244</v>
      </c>
      <c r="F260" s="134">
        <v>80</v>
      </c>
    </row>
    <row r="261" spans="1:6" ht="15.75" customHeight="1" x14ac:dyDescent="0.25">
      <c r="A261" s="110" t="s">
        <v>497</v>
      </c>
      <c r="B261" s="106">
        <v>10</v>
      </c>
      <c r="C261" s="106">
        <v>4</v>
      </c>
      <c r="D261" s="122"/>
      <c r="E261" s="114"/>
      <c r="F261" s="135">
        <f>+F262+F266</f>
        <v>111961.69999999998</v>
      </c>
    </row>
    <row r="262" spans="1:6" ht="40.15" customHeight="1" x14ac:dyDescent="0.25">
      <c r="A262" s="110" t="s">
        <v>498</v>
      </c>
      <c r="B262" s="106">
        <v>10</v>
      </c>
      <c r="C262" s="106">
        <v>4</v>
      </c>
      <c r="D262" s="128" t="s">
        <v>499</v>
      </c>
      <c r="E262" s="108">
        <v>0</v>
      </c>
      <c r="F262" s="135">
        <f>+F263+F264+F265</f>
        <v>99708.299999999988</v>
      </c>
    </row>
    <row r="263" spans="1:6" ht="26.45" customHeight="1" x14ac:dyDescent="0.25">
      <c r="A263" s="72" t="s">
        <v>416</v>
      </c>
      <c r="B263" s="112">
        <v>10</v>
      </c>
      <c r="C263" s="112">
        <v>4</v>
      </c>
      <c r="D263" s="122" t="s">
        <v>499</v>
      </c>
      <c r="E263" s="114">
        <v>313</v>
      </c>
      <c r="F263" s="134">
        <v>80756.399999999994</v>
      </c>
    </row>
    <row r="264" spans="1:6" ht="26.45" customHeight="1" x14ac:dyDescent="0.25">
      <c r="A264" s="117" t="s">
        <v>284</v>
      </c>
      <c r="B264" s="112">
        <v>10</v>
      </c>
      <c r="C264" s="112">
        <v>4</v>
      </c>
      <c r="D264" s="122" t="s">
        <v>499</v>
      </c>
      <c r="E264" s="114">
        <v>244</v>
      </c>
      <c r="F264" s="134">
        <v>300</v>
      </c>
    </row>
    <row r="265" spans="1:6" ht="26.45" customHeight="1" x14ac:dyDescent="0.25">
      <c r="A265" s="138" t="s">
        <v>416</v>
      </c>
      <c r="B265" s="139">
        <v>10</v>
      </c>
      <c r="C265" s="139">
        <v>4</v>
      </c>
      <c r="D265" s="140" t="s">
        <v>500</v>
      </c>
      <c r="E265" s="141">
        <v>313</v>
      </c>
      <c r="F265" s="142">
        <v>18651.900000000001</v>
      </c>
    </row>
    <row r="266" spans="1:6" ht="15.75" customHeight="1" x14ac:dyDescent="0.25">
      <c r="A266" s="110" t="s">
        <v>501</v>
      </c>
      <c r="B266" s="106">
        <v>10</v>
      </c>
      <c r="C266" s="106">
        <v>4</v>
      </c>
      <c r="D266" s="127" t="s">
        <v>502</v>
      </c>
      <c r="E266" s="108"/>
      <c r="F266" s="120">
        <f>+F267+F268</f>
        <v>12253.4</v>
      </c>
    </row>
    <row r="267" spans="1:6" ht="25.5" x14ac:dyDescent="0.25">
      <c r="A267" s="72" t="s">
        <v>416</v>
      </c>
      <c r="B267" s="112">
        <v>10</v>
      </c>
      <c r="C267" s="112">
        <v>4</v>
      </c>
      <c r="D267" s="125" t="s">
        <v>502</v>
      </c>
      <c r="E267" s="114">
        <v>313</v>
      </c>
      <c r="F267" s="119">
        <v>11993.4</v>
      </c>
    </row>
    <row r="268" spans="1:6" ht="51" x14ac:dyDescent="0.25">
      <c r="A268" s="111" t="s">
        <v>374</v>
      </c>
      <c r="B268" s="112">
        <v>10</v>
      </c>
      <c r="C268" s="112">
        <v>4</v>
      </c>
      <c r="D268" s="125" t="s">
        <v>502</v>
      </c>
      <c r="E268" s="114">
        <v>811</v>
      </c>
      <c r="F268" s="119">
        <v>260</v>
      </c>
    </row>
    <row r="269" spans="1:6" s="121" customFormat="1" ht="18" customHeight="1" x14ac:dyDescent="0.25">
      <c r="A269" s="69" t="s">
        <v>503</v>
      </c>
      <c r="B269" s="106">
        <v>10</v>
      </c>
      <c r="C269" s="106">
        <v>6</v>
      </c>
      <c r="D269" s="127"/>
      <c r="E269" s="108"/>
      <c r="F269" s="120">
        <f>+F270+F272+F275</f>
        <v>5391.7999999999993</v>
      </c>
    </row>
    <row r="270" spans="1:6" ht="38.25" hidden="1" x14ac:dyDescent="0.25">
      <c r="A270" s="105" t="s">
        <v>504</v>
      </c>
      <c r="B270" s="106">
        <v>10</v>
      </c>
      <c r="C270" s="106">
        <v>6</v>
      </c>
      <c r="D270" s="122" t="s">
        <v>505</v>
      </c>
      <c r="E270" s="108"/>
      <c r="F270" s="135">
        <f>+F271</f>
        <v>0</v>
      </c>
    </row>
    <row r="271" spans="1:6" ht="27" hidden="1" customHeight="1" x14ac:dyDescent="0.25">
      <c r="A271" s="117" t="s">
        <v>284</v>
      </c>
      <c r="B271" s="112">
        <v>10</v>
      </c>
      <c r="C271" s="112">
        <v>6</v>
      </c>
      <c r="D271" s="122" t="s">
        <v>506</v>
      </c>
      <c r="E271" s="114">
        <v>244</v>
      </c>
      <c r="F271" s="134"/>
    </row>
    <row r="272" spans="1:6" ht="25.5" x14ac:dyDescent="0.25">
      <c r="A272" s="110" t="s">
        <v>507</v>
      </c>
      <c r="B272" s="106">
        <v>10</v>
      </c>
      <c r="C272" s="106">
        <v>6</v>
      </c>
      <c r="D272" s="127" t="s">
        <v>508</v>
      </c>
      <c r="E272" s="108"/>
      <c r="F272" s="135">
        <f>+F273+F274</f>
        <v>1075.0999999999999</v>
      </c>
    </row>
    <row r="273" spans="1:6" ht="25.5" hidden="1" x14ac:dyDescent="0.25">
      <c r="A273" s="71" t="s">
        <v>282</v>
      </c>
      <c r="B273" s="112">
        <v>10</v>
      </c>
      <c r="C273" s="112">
        <v>6</v>
      </c>
      <c r="D273" s="125" t="s">
        <v>508</v>
      </c>
      <c r="E273" s="114">
        <v>242</v>
      </c>
      <c r="F273" s="134"/>
    </row>
    <row r="274" spans="1:6" ht="24.75" customHeight="1" x14ac:dyDescent="0.25">
      <c r="A274" s="117" t="s">
        <v>284</v>
      </c>
      <c r="B274" s="112">
        <v>10</v>
      </c>
      <c r="C274" s="112">
        <v>6</v>
      </c>
      <c r="D274" s="125" t="s">
        <v>508</v>
      </c>
      <c r="E274" s="114">
        <v>244</v>
      </c>
      <c r="F274" s="134">
        <v>1075.0999999999999</v>
      </c>
    </row>
    <row r="275" spans="1:6" ht="25.9" customHeight="1" x14ac:dyDescent="0.25">
      <c r="A275" s="110" t="s">
        <v>509</v>
      </c>
      <c r="B275" s="106">
        <v>10</v>
      </c>
      <c r="C275" s="106">
        <v>6</v>
      </c>
      <c r="D275" s="128" t="s">
        <v>510</v>
      </c>
      <c r="E275" s="108"/>
      <c r="F275" s="135">
        <f>SUM(F276:F286)</f>
        <v>4316.7</v>
      </c>
    </row>
    <row r="276" spans="1:6" ht="25.5" x14ac:dyDescent="0.25">
      <c r="A276" s="111" t="s">
        <v>269</v>
      </c>
      <c r="B276" s="112">
        <v>10</v>
      </c>
      <c r="C276" s="112">
        <v>6</v>
      </c>
      <c r="D276" s="122" t="s">
        <v>510</v>
      </c>
      <c r="E276" s="114">
        <v>121</v>
      </c>
      <c r="F276" s="134">
        <v>2857.7</v>
      </c>
    </row>
    <row r="277" spans="1:6" ht="42.75" customHeight="1" x14ac:dyDescent="0.25">
      <c r="A277" s="71" t="s">
        <v>272</v>
      </c>
      <c r="B277" s="112">
        <v>10</v>
      </c>
      <c r="C277" s="112">
        <v>6</v>
      </c>
      <c r="D277" s="122" t="s">
        <v>510</v>
      </c>
      <c r="E277" s="114">
        <v>129</v>
      </c>
      <c r="F277" s="134">
        <v>863</v>
      </c>
    </row>
    <row r="278" spans="1:6" ht="25.5" x14ac:dyDescent="0.25">
      <c r="A278" s="117" t="s">
        <v>280</v>
      </c>
      <c r="B278" s="112">
        <v>10</v>
      </c>
      <c r="C278" s="112">
        <v>6</v>
      </c>
      <c r="D278" s="122" t="s">
        <v>510</v>
      </c>
      <c r="E278" s="114">
        <v>122</v>
      </c>
      <c r="F278" s="134">
        <v>50</v>
      </c>
    </row>
    <row r="279" spans="1:6" ht="25.5" x14ac:dyDescent="0.25">
      <c r="A279" s="71" t="s">
        <v>282</v>
      </c>
      <c r="B279" s="112">
        <v>10</v>
      </c>
      <c r="C279" s="112">
        <v>6</v>
      </c>
      <c r="D279" s="122" t="s">
        <v>510</v>
      </c>
      <c r="E279" s="114">
        <v>242</v>
      </c>
      <c r="F279" s="134">
        <v>265</v>
      </c>
    </row>
    <row r="280" spans="1:6" ht="25.5" hidden="1" x14ac:dyDescent="0.25">
      <c r="A280" s="117" t="s">
        <v>284</v>
      </c>
      <c r="B280" s="112">
        <v>10</v>
      </c>
      <c r="C280" s="112">
        <v>6</v>
      </c>
      <c r="D280" s="122" t="s">
        <v>511</v>
      </c>
      <c r="E280" s="114">
        <v>244</v>
      </c>
      <c r="F280" s="135"/>
    </row>
    <row r="281" spans="1:6" ht="25.5" hidden="1" x14ac:dyDescent="0.25">
      <c r="A281" s="117" t="s">
        <v>284</v>
      </c>
      <c r="B281" s="112">
        <v>10</v>
      </c>
      <c r="C281" s="112">
        <v>6</v>
      </c>
      <c r="D281" s="122" t="s">
        <v>512</v>
      </c>
      <c r="E281" s="114">
        <v>244</v>
      </c>
      <c r="F281" s="134"/>
    </row>
    <row r="282" spans="1:6" ht="25.5" hidden="1" x14ac:dyDescent="0.25">
      <c r="A282" s="117" t="s">
        <v>284</v>
      </c>
      <c r="B282" s="112">
        <v>10</v>
      </c>
      <c r="C282" s="112">
        <v>6</v>
      </c>
      <c r="D282" s="122" t="s">
        <v>513</v>
      </c>
      <c r="E282" s="114">
        <v>244</v>
      </c>
      <c r="F282" s="134"/>
    </row>
    <row r="283" spans="1:6" ht="25.5" hidden="1" x14ac:dyDescent="0.25">
      <c r="A283" s="117" t="s">
        <v>284</v>
      </c>
      <c r="B283" s="112">
        <v>10</v>
      </c>
      <c r="C283" s="112">
        <v>6</v>
      </c>
      <c r="D283" s="122" t="s">
        <v>514</v>
      </c>
      <c r="E283" s="114">
        <v>244</v>
      </c>
      <c r="F283" s="135"/>
    </row>
    <row r="284" spans="1:6" ht="25.5" x14ac:dyDescent="0.25">
      <c r="A284" s="117" t="s">
        <v>284</v>
      </c>
      <c r="B284" s="112">
        <v>10</v>
      </c>
      <c r="C284" s="112">
        <v>6</v>
      </c>
      <c r="D284" s="122" t="s">
        <v>510</v>
      </c>
      <c r="E284" s="114">
        <v>244</v>
      </c>
      <c r="F284" s="134">
        <v>280</v>
      </c>
    </row>
    <row r="285" spans="1:6" ht="28.5" customHeight="1" x14ac:dyDescent="0.25">
      <c r="A285" s="111" t="s">
        <v>287</v>
      </c>
      <c r="B285" s="112">
        <v>10</v>
      </c>
      <c r="C285" s="112">
        <v>6</v>
      </c>
      <c r="D285" s="122" t="s">
        <v>510</v>
      </c>
      <c r="E285" s="114">
        <v>851</v>
      </c>
      <c r="F285" s="134">
        <v>1</v>
      </c>
    </row>
    <row r="286" spans="1:6" ht="18" hidden="1" customHeight="1" x14ac:dyDescent="0.25">
      <c r="A286" s="111" t="s">
        <v>289</v>
      </c>
      <c r="B286" s="112">
        <v>10</v>
      </c>
      <c r="C286" s="112">
        <v>6</v>
      </c>
      <c r="D286" s="122" t="s">
        <v>515</v>
      </c>
      <c r="E286" s="114">
        <v>852</v>
      </c>
      <c r="F286" s="134"/>
    </row>
    <row r="287" spans="1:6" ht="18" customHeight="1" x14ac:dyDescent="0.25">
      <c r="A287" s="105" t="s">
        <v>516</v>
      </c>
      <c r="B287" s="106">
        <v>11</v>
      </c>
      <c r="C287" s="106"/>
      <c r="D287" s="128"/>
      <c r="E287" s="108"/>
      <c r="F287" s="135">
        <f>+F288</f>
        <v>130</v>
      </c>
    </row>
    <row r="288" spans="1:6" s="121" customFormat="1" x14ac:dyDescent="0.25">
      <c r="A288" s="105" t="s">
        <v>517</v>
      </c>
      <c r="B288" s="106">
        <v>11</v>
      </c>
      <c r="C288" s="106">
        <v>5</v>
      </c>
      <c r="D288" s="128"/>
      <c r="E288" s="108"/>
      <c r="F288" s="135">
        <f>+F289</f>
        <v>130</v>
      </c>
    </row>
    <row r="289" spans="1:6" ht="25.5" x14ac:dyDescent="0.25">
      <c r="A289" s="105" t="s">
        <v>518</v>
      </c>
      <c r="B289" s="106">
        <v>11</v>
      </c>
      <c r="C289" s="106">
        <v>5</v>
      </c>
      <c r="D289" s="128" t="s">
        <v>519</v>
      </c>
      <c r="E289" s="108"/>
      <c r="F289" s="120">
        <f>+F290+F291</f>
        <v>130</v>
      </c>
    </row>
    <row r="290" spans="1:6" ht="25.5" hidden="1" x14ac:dyDescent="0.25">
      <c r="A290" s="117" t="s">
        <v>284</v>
      </c>
      <c r="B290" s="112">
        <v>11</v>
      </c>
      <c r="C290" s="112">
        <v>5</v>
      </c>
      <c r="D290" s="122" t="s">
        <v>520</v>
      </c>
      <c r="E290" s="114">
        <v>244</v>
      </c>
      <c r="F290" s="119"/>
    </row>
    <row r="291" spans="1:6" ht="27" customHeight="1" x14ac:dyDescent="0.25">
      <c r="A291" s="117" t="s">
        <v>284</v>
      </c>
      <c r="B291" s="112">
        <v>11</v>
      </c>
      <c r="C291" s="112">
        <v>5</v>
      </c>
      <c r="D291" s="122" t="s">
        <v>519</v>
      </c>
      <c r="E291" s="114">
        <v>244</v>
      </c>
      <c r="F291" s="119">
        <v>130</v>
      </c>
    </row>
    <row r="292" spans="1:6" ht="15.75" customHeight="1" x14ac:dyDescent="0.25">
      <c r="A292" s="110" t="s">
        <v>521</v>
      </c>
      <c r="B292" s="106">
        <v>12</v>
      </c>
      <c r="C292" s="106"/>
      <c r="D292" s="128"/>
      <c r="E292" s="108"/>
      <c r="F292" s="120">
        <f>+F293</f>
        <v>1303</v>
      </c>
    </row>
    <row r="293" spans="1:6" s="121" customFormat="1" ht="15.75" customHeight="1" x14ac:dyDescent="0.25">
      <c r="A293" s="110" t="s">
        <v>522</v>
      </c>
      <c r="B293" s="106">
        <v>12</v>
      </c>
      <c r="C293" s="106">
        <v>2</v>
      </c>
      <c r="D293" s="128"/>
      <c r="E293" s="108"/>
      <c r="F293" s="120">
        <f>+F294</f>
        <v>1303</v>
      </c>
    </row>
    <row r="294" spans="1:6" ht="51" x14ac:dyDescent="0.25">
      <c r="A294" s="71" t="s">
        <v>400</v>
      </c>
      <c r="B294" s="112">
        <v>12</v>
      </c>
      <c r="C294" s="112">
        <v>2</v>
      </c>
      <c r="D294" s="122" t="s">
        <v>523</v>
      </c>
      <c r="E294" s="114">
        <v>621</v>
      </c>
      <c r="F294" s="119">
        <v>1303</v>
      </c>
    </row>
    <row r="295" spans="1:6" ht="25.5" x14ac:dyDescent="0.25">
      <c r="A295" s="70" t="s">
        <v>524</v>
      </c>
      <c r="B295" s="106">
        <v>13</v>
      </c>
      <c r="C295" s="106"/>
      <c r="D295" s="128"/>
      <c r="E295" s="108"/>
      <c r="F295" s="120">
        <f>+F296</f>
        <v>37.4</v>
      </c>
    </row>
    <row r="296" spans="1:6" ht="25.5" x14ac:dyDescent="0.25">
      <c r="A296" s="110" t="s">
        <v>525</v>
      </c>
      <c r="B296" s="106">
        <v>13</v>
      </c>
      <c r="C296" s="106">
        <v>1</v>
      </c>
      <c r="D296" s="128"/>
      <c r="E296" s="108">
        <v>0</v>
      </c>
      <c r="F296" s="120">
        <f>+F297</f>
        <v>37.4</v>
      </c>
    </row>
    <row r="297" spans="1:6" ht="18" customHeight="1" x14ac:dyDescent="0.25">
      <c r="A297" s="111" t="s">
        <v>526</v>
      </c>
      <c r="B297" s="112">
        <v>13</v>
      </c>
      <c r="C297" s="112">
        <v>1</v>
      </c>
      <c r="D297" s="122" t="s">
        <v>527</v>
      </c>
      <c r="E297" s="114">
        <v>730</v>
      </c>
      <c r="F297" s="119">
        <v>37.4</v>
      </c>
    </row>
    <row r="298" spans="1:6" ht="25.5" x14ac:dyDescent="0.25">
      <c r="A298" s="105" t="s">
        <v>528</v>
      </c>
      <c r="B298" s="106">
        <v>14</v>
      </c>
      <c r="C298" s="106"/>
      <c r="D298" s="128"/>
      <c r="E298" s="108"/>
      <c r="F298" s="120">
        <f>+F299+F301+F303</f>
        <v>41500.400000000001</v>
      </c>
    </row>
    <row r="299" spans="1:6" ht="39" customHeight="1" x14ac:dyDescent="0.25">
      <c r="A299" s="110" t="s">
        <v>529</v>
      </c>
      <c r="B299" s="106">
        <v>14</v>
      </c>
      <c r="C299" s="106">
        <v>1</v>
      </c>
      <c r="D299" s="128"/>
      <c r="E299" s="108">
        <v>0</v>
      </c>
      <c r="F299" s="120">
        <f>+F300</f>
        <v>18995.5</v>
      </c>
    </row>
    <row r="300" spans="1:6" ht="17.25" customHeight="1" x14ac:dyDescent="0.25">
      <c r="A300" s="111" t="s">
        <v>530</v>
      </c>
      <c r="B300" s="112">
        <v>14</v>
      </c>
      <c r="C300" s="112">
        <v>1</v>
      </c>
      <c r="D300" s="122" t="s">
        <v>531</v>
      </c>
      <c r="E300" s="114">
        <v>511</v>
      </c>
      <c r="F300" s="119">
        <v>18995.5</v>
      </c>
    </row>
    <row r="301" spans="1:6" ht="17.25" customHeight="1" x14ac:dyDescent="0.25">
      <c r="A301" s="110" t="s">
        <v>532</v>
      </c>
      <c r="B301" s="106">
        <v>14</v>
      </c>
      <c r="C301" s="106">
        <v>2</v>
      </c>
      <c r="D301" s="107" t="s">
        <v>533</v>
      </c>
      <c r="E301" s="108">
        <v>0</v>
      </c>
      <c r="F301" s="120">
        <f>+F302</f>
        <v>19464.300000000003</v>
      </c>
    </row>
    <row r="302" spans="1:6" ht="17.25" customHeight="1" x14ac:dyDescent="0.25">
      <c r="A302" s="111" t="s">
        <v>532</v>
      </c>
      <c r="B302" s="112">
        <v>14</v>
      </c>
      <c r="C302" s="112">
        <v>2</v>
      </c>
      <c r="D302" s="113" t="s">
        <v>533</v>
      </c>
      <c r="E302" s="114">
        <v>512</v>
      </c>
      <c r="F302" s="119">
        <f>14526.7+4937.6</f>
        <v>19464.300000000003</v>
      </c>
    </row>
    <row r="303" spans="1:6" ht="17.25" customHeight="1" x14ac:dyDescent="0.25">
      <c r="A303" s="105" t="s">
        <v>534</v>
      </c>
      <c r="B303" s="106">
        <v>14</v>
      </c>
      <c r="C303" s="106">
        <v>3</v>
      </c>
      <c r="D303" s="107"/>
      <c r="E303" s="108"/>
      <c r="F303" s="120">
        <f>+F304+F306+F308</f>
        <v>3040.6000000000004</v>
      </c>
    </row>
    <row r="304" spans="1:6" ht="25.5" x14ac:dyDescent="0.25">
      <c r="A304" s="110" t="s">
        <v>535</v>
      </c>
      <c r="B304" s="106">
        <v>14</v>
      </c>
      <c r="C304" s="106">
        <v>3</v>
      </c>
      <c r="D304" s="127" t="s">
        <v>536</v>
      </c>
      <c r="E304" s="108">
        <v>0</v>
      </c>
      <c r="F304" s="120">
        <f>+F305</f>
        <v>3030.6000000000004</v>
      </c>
    </row>
    <row r="305" spans="1:6" ht="37.5" customHeight="1" x14ac:dyDescent="0.25">
      <c r="A305" s="111" t="s">
        <v>537</v>
      </c>
      <c r="B305" s="112">
        <v>14</v>
      </c>
      <c r="C305" s="112">
        <v>3</v>
      </c>
      <c r="D305" s="125" t="s">
        <v>536</v>
      </c>
      <c r="E305" s="114">
        <v>521</v>
      </c>
      <c r="F305" s="119">
        <f>2662.3+368.3</f>
        <v>3030.6000000000004</v>
      </c>
    </row>
    <row r="306" spans="1:6" ht="25.5" hidden="1" x14ac:dyDescent="0.25">
      <c r="A306" s="110" t="s">
        <v>538</v>
      </c>
      <c r="B306" s="106">
        <v>14</v>
      </c>
      <c r="C306" s="106">
        <v>3</v>
      </c>
      <c r="D306" s="127" t="s">
        <v>539</v>
      </c>
      <c r="E306" s="108">
        <v>0</v>
      </c>
      <c r="F306" s="120">
        <f>+F307</f>
        <v>0</v>
      </c>
    </row>
    <row r="307" spans="1:6" ht="29.25" hidden="1" customHeight="1" x14ac:dyDescent="0.25">
      <c r="A307" s="111" t="s">
        <v>537</v>
      </c>
      <c r="B307" s="112">
        <v>14</v>
      </c>
      <c r="C307" s="112">
        <v>3</v>
      </c>
      <c r="D307" s="125" t="s">
        <v>539</v>
      </c>
      <c r="E307" s="114">
        <v>521</v>
      </c>
      <c r="F307" s="119"/>
    </row>
    <row r="308" spans="1:6" ht="25.5" x14ac:dyDescent="0.25">
      <c r="A308" s="110" t="s">
        <v>540</v>
      </c>
      <c r="B308" s="106">
        <v>14</v>
      </c>
      <c r="C308" s="106">
        <v>3</v>
      </c>
      <c r="D308" s="127" t="s">
        <v>541</v>
      </c>
      <c r="E308" s="108">
        <v>0</v>
      </c>
      <c r="F308" s="120">
        <f>+F309</f>
        <v>10</v>
      </c>
    </row>
    <row r="309" spans="1:6" ht="16.5" customHeight="1" x14ac:dyDescent="0.25">
      <c r="A309" s="111" t="s">
        <v>326</v>
      </c>
      <c r="B309" s="106">
        <v>14</v>
      </c>
      <c r="C309" s="106">
        <v>3</v>
      </c>
      <c r="D309" s="125" t="s">
        <v>541</v>
      </c>
      <c r="E309" s="114">
        <v>530</v>
      </c>
      <c r="F309" s="119">
        <v>10</v>
      </c>
    </row>
    <row r="310" spans="1:6" ht="26.25" hidden="1" customHeight="1" x14ac:dyDescent="0.25">
      <c r="A310" s="110" t="s">
        <v>542</v>
      </c>
      <c r="B310" s="106">
        <v>14</v>
      </c>
      <c r="C310" s="106">
        <v>3</v>
      </c>
      <c r="D310" s="125"/>
      <c r="E310" s="114"/>
      <c r="F310" s="119"/>
    </row>
    <row r="311" spans="1:6" ht="26.25" hidden="1" customHeight="1" x14ac:dyDescent="0.25">
      <c r="A311" s="111" t="s">
        <v>326</v>
      </c>
      <c r="B311" s="106">
        <v>14</v>
      </c>
      <c r="C311" s="106">
        <v>3</v>
      </c>
      <c r="D311" s="125"/>
      <c r="E311" s="114">
        <v>530</v>
      </c>
      <c r="F311" s="119"/>
    </row>
    <row r="312" spans="1:6" ht="17.25" customHeight="1" x14ac:dyDescent="0.25">
      <c r="A312" s="143" t="s">
        <v>543</v>
      </c>
      <c r="B312" s="350"/>
      <c r="C312" s="350"/>
      <c r="D312" s="350"/>
      <c r="E312" s="350"/>
      <c r="F312" s="144">
        <f>+F12+F77+F80+F93+F135+F146+F187+F220+F224+F287+F292+F295+F298</f>
        <v>1038067.5</v>
      </c>
    </row>
    <row r="313" spans="1:6" x14ac:dyDescent="0.25">
      <c r="F313" s="99">
        <v>1038067.5</v>
      </c>
    </row>
    <row r="314" spans="1:6" x14ac:dyDescent="0.25">
      <c r="F314" s="281">
        <f>+F312-F313</f>
        <v>0</v>
      </c>
    </row>
  </sheetData>
  <mergeCells count="9">
    <mergeCell ref="A8:F8"/>
    <mergeCell ref="E9:F9"/>
    <mergeCell ref="D1:F1"/>
    <mergeCell ref="A2:F2"/>
    <mergeCell ref="A3:F3"/>
    <mergeCell ref="A4:F4"/>
    <mergeCell ref="A5:F5"/>
    <mergeCell ref="A6:F6"/>
    <mergeCell ref="D7:F7"/>
  </mergeCells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16"/>
  <sheetViews>
    <sheetView workbookViewId="0">
      <selection activeCell="D7" sqref="D7:G7"/>
    </sheetView>
  </sheetViews>
  <sheetFormatPr defaultColWidth="9.140625" defaultRowHeight="12.75" x14ac:dyDescent="0.25"/>
  <cols>
    <col min="1" max="1" width="49.28515625" style="100" customWidth="1"/>
    <col min="2" max="3" width="4.28515625" style="99" customWidth="1"/>
    <col min="4" max="4" width="13" style="99" customWidth="1"/>
    <col min="5" max="5" width="4" style="99" customWidth="1"/>
    <col min="6" max="6" width="9.28515625" style="99" customWidth="1"/>
    <col min="7" max="7" width="9.28515625" style="100" customWidth="1"/>
    <col min="8" max="254" width="9.140625" style="100"/>
    <col min="255" max="255" width="49.28515625" style="100" customWidth="1"/>
    <col min="256" max="256" width="6.42578125" style="100" customWidth="1"/>
    <col min="257" max="257" width="6.5703125" style="100" customWidth="1"/>
    <col min="258" max="258" width="13.42578125" style="100" customWidth="1"/>
    <col min="259" max="259" width="7.140625" style="100" customWidth="1"/>
    <col min="260" max="260" width="14.28515625" style="100" customWidth="1"/>
    <col min="261" max="262" width="9.42578125" style="100" bestFit="1" customWidth="1"/>
    <col min="263" max="510" width="9.140625" style="100"/>
    <col min="511" max="511" width="49.28515625" style="100" customWidth="1"/>
    <col min="512" max="512" width="6.42578125" style="100" customWidth="1"/>
    <col min="513" max="513" width="6.5703125" style="100" customWidth="1"/>
    <col min="514" max="514" width="13.42578125" style="100" customWidth="1"/>
    <col min="515" max="515" width="7.140625" style="100" customWidth="1"/>
    <col min="516" max="516" width="14.28515625" style="100" customWidth="1"/>
    <col min="517" max="518" width="9.42578125" style="100" bestFit="1" customWidth="1"/>
    <col min="519" max="766" width="9.140625" style="100"/>
    <col min="767" max="767" width="49.28515625" style="100" customWidth="1"/>
    <col min="768" max="768" width="6.42578125" style="100" customWidth="1"/>
    <col min="769" max="769" width="6.5703125" style="100" customWidth="1"/>
    <col min="770" max="770" width="13.42578125" style="100" customWidth="1"/>
    <col min="771" max="771" width="7.140625" style="100" customWidth="1"/>
    <col min="772" max="772" width="14.28515625" style="100" customWidth="1"/>
    <col min="773" max="774" width="9.42578125" style="100" bestFit="1" customWidth="1"/>
    <col min="775" max="1022" width="9.140625" style="100"/>
    <col min="1023" max="1023" width="49.28515625" style="100" customWidth="1"/>
    <col min="1024" max="1024" width="6.42578125" style="100" customWidth="1"/>
    <col min="1025" max="1025" width="6.5703125" style="100" customWidth="1"/>
    <col min="1026" max="1026" width="13.42578125" style="100" customWidth="1"/>
    <col min="1027" max="1027" width="7.140625" style="100" customWidth="1"/>
    <col min="1028" max="1028" width="14.28515625" style="100" customWidth="1"/>
    <col min="1029" max="1030" width="9.42578125" style="100" bestFit="1" customWidth="1"/>
    <col min="1031" max="1278" width="9.140625" style="100"/>
    <col min="1279" max="1279" width="49.28515625" style="100" customWidth="1"/>
    <col min="1280" max="1280" width="6.42578125" style="100" customWidth="1"/>
    <col min="1281" max="1281" width="6.5703125" style="100" customWidth="1"/>
    <col min="1282" max="1282" width="13.42578125" style="100" customWidth="1"/>
    <col min="1283" max="1283" width="7.140625" style="100" customWidth="1"/>
    <col min="1284" max="1284" width="14.28515625" style="100" customWidth="1"/>
    <col min="1285" max="1286" width="9.42578125" style="100" bestFit="1" customWidth="1"/>
    <col min="1287" max="1534" width="9.140625" style="100"/>
    <col min="1535" max="1535" width="49.28515625" style="100" customWidth="1"/>
    <col min="1536" max="1536" width="6.42578125" style="100" customWidth="1"/>
    <col min="1537" max="1537" width="6.5703125" style="100" customWidth="1"/>
    <col min="1538" max="1538" width="13.42578125" style="100" customWidth="1"/>
    <col min="1539" max="1539" width="7.140625" style="100" customWidth="1"/>
    <col min="1540" max="1540" width="14.28515625" style="100" customWidth="1"/>
    <col min="1541" max="1542" width="9.42578125" style="100" bestFit="1" customWidth="1"/>
    <col min="1543" max="1790" width="9.140625" style="100"/>
    <col min="1791" max="1791" width="49.28515625" style="100" customWidth="1"/>
    <col min="1792" max="1792" width="6.42578125" style="100" customWidth="1"/>
    <col min="1793" max="1793" width="6.5703125" style="100" customWidth="1"/>
    <col min="1794" max="1794" width="13.42578125" style="100" customWidth="1"/>
    <col min="1795" max="1795" width="7.140625" style="100" customWidth="1"/>
    <col min="1796" max="1796" width="14.28515625" style="100" customWidth="1"/>
    <col min="1797" max="1798" width="9.42578125" style="100" bestFit="1" customWidth="1"/>
    <col min="1799" max="2046" width="9.140625" style="100"/>
    <col min="2047" max="2047" width="49.28515625" style="100" customWidth="1"/>
    <col min="2048" max="2048" width="6.42578125" style="100" customWidth="1"/>
    <col min="2049" max="2049" width="6.5703125" style="100" customWidth="1"/>
    <col min="2050" max="2050" width="13.42578125" style="100" customWidth="1"/>
    <col min="2051" max="2051" width="7.140625" style="100" customWidth="1"/>
    <col min="2052" max="2052" width="14.28515625" style="100" customWidth="1"/>
    <col min="2053" max="2054" width="9.42578125" style="100" bestFit="1" customWidth="1"/>
    <col min="2055" max="2302" width="9.140625" style="100"/>
    <col min="2303" max="2303" width="49.28515625" style="100" customWidth="1"/>
    <col min="2304" max="2304" width="6.42578125" style="100" customWidth="1"/>
    <col min="2305" max="2305" width="6.5703125" style="100" customWidth="1"/>
    <col min="2306" max="2306" width="13.42578125" style="100" customWidth="1"/>
    <col min="2307" max="2307" width="7.140625" style="100" customWidth="1"/>
    <col min="2308" max="2308" width="14.28515625" style="100" customWidth="1"/>
    <col min="2309" max="2310" width="9.42578125" style="100" bestFit="1" customWidth="1"/>
    <col min="2311" max="2558" width="9.140625" style="100"/>
    <col min="2559" max="2559" width="49.28515625" style="100" customWidth="1"/>
    <col min="2560" max="2560" width="6.42578125" style="100" customWidth="1"/>
    <col min="2561" max="2561" width="6.5703125" style="100" customWidth="1"/>
    <col min="2562" max="2562" width="13.42578125" style="100" customWidth="1"/>
    <col min="2563" max="2563" width="7.140625" style="100" customWidth="1"/>
    <col min="2564" max="2564" width="14.28515625" style="100" customWidth="1"/>
    <col min="2565" max="2566" width="9.42578125" style="100" bestFit="1" customWidth="1"/>
    <col min="2567" max="2814" width="9.140625" style="100"/>
    <col min="2815" max="2815" width="49.28515625" style="100" customWidth="1"/>
    <col min="2816" max="2816" width="6.42578125" style="100" customWidth="1"/>
    <col min="2817" max="2817" width="6.5703125" style="100" customWidth="1"/>
    <col min="2818" max="2818" width="13.42578125" style="100" customWidth="1"/>
    <col min="2819" max="2819" width="7.140625" style="100" customWidth="1"/>
    <col min="2820" max="2820" width="14.28515625" style="100" customWidth="1"/>
    <col min="2821" max="2822" width="9.42578125" style="100" bestFit="1" customWidth="1"/>
    <col min="2823" max="3070" width="9.140625" style="100"/>
    <col min="3071" max="3071" width="49.28515625" style="100" customWidth="1"/>
    <col min="3072" max="3072" width="6.42578125" style="100" customWidth="1"/>
    <col min="3073" max="3073" width="6.5703125" style="100" customWidth="1"/>
    <col min="3074" max="3074" width="13.42578125" style="100" customWidth="1"/>
    <col min="3075" max="3075" width="7.140625" style="100" customWidth="1"/>
    <col min="3076" max="3076" width="14.28515625" style="100" customWidth="1"/>
    <col min="3077" max="3078" width="9.42578125" style="100" bestFit="1" customWidth="1"/>
    <col min="3079" max="3326" width="9.140625" style="100"/>
    <col min="3327" max="3327" width="49.28515625" style="100" customWidth="1"/>
    <col min="3328" max="3328" width="6.42578125" style="100" customWidth="1"/>
    <col min="3329" max="3329" width="6.5703125" style="100" customWidth="1"/>
    <col min="3330" max="3330" width="13.42578125" style="100" customWidth="1"/>
    <col min="3331" max="3331" width="7.140625" style="100" customWidth="1"/>
    <col min="3332" max="3332" width="14.28515625" style="100" customWidth="1"/>
    <col min="3333" max="3334" width="9.42578125" style="100" bestFit="1" customWidth="1"/>
    <col min="3335" max="3582" width="9.140625" style="100"/>
    <col min="3583" max="3583" width="49.28515625" style="100" customWidth="1"/>
    <col min="3584" max="3584" width="6.42578125" style="100" customWidth="1"/>
    <col min="3585" max="3585" width="6.5703125" style="100" customWidth="1"/>
    <col min="3586" max="3586" width="13.42578125" style="100" customWidth="1"/>
    <col min="3587" max="3587" width="7.140625" style="100" customWidth="1"/>
    <col min="3588" max="3588" width="14.28515625" style="100" customWidth="1"/>
    <col min="3589" max="3590" width="9.42578125" style="100" bestFit="1" customWidth="1"/>
    <col min="3591" max="3838" width="9.140625" style="100"/>
    <col min="3839" max="3839" width="49.28515625" style="100" customWidth="1"/>
    <col min="3840" max="3840" width="6.42578125" style="100" customWidth="1"/>
    <col min="3841" max="3841" width="6.5703125" style="100" customWidth="1"/>
    <col min="3842" max="3842" width="13.42578125" style="100" customWidth="1"/>
    <col min="3843" max="3843" width="7.140625" style="100" customWidth="1"/>
    <col min="3844" max="3844" width="14.28515625" style="100" customWidth="1"/>
    <col min="3845" max="3846" width="9.42578125" style="100" bestFit="1" customWidth="1"/>
    <col min="3847" max="4094" width="9.140625" style="100"/>
    <col min="4095" max="4095" width="49.28515625" style="100" customWidth="1"/>
    <col min="4096" max="4096" width="6.42578125" style="100" customWidth="1"/>
    <col min="4097" max="4097" width="6.5703125" style="100" customWidth="1"/>
    <col min="4098" max="4098" width="13.42578125" style="100" customWidth="1"/>
    <col min="4099" max="4099" width="7.140625" style="100" customWidth="1"/>
    <col min="4100" max="4100" width="14.28515625" style="100" customWidth="1"/>
    <col min="4101" max="4102" width="9.42578125" style="100" bestFit="1" customWidth="1"/>
    <col min="4103" max="4350" width="9.140625" style="100"/>
    <col min="4351" max="4351" width="49.28515625" style="100" customWidth="1"/>
    <col min="4352" max="4352" width="6.42578125" style="100" customWidth="1"/>
    <col min="4353" max="4353" width="6.5703125" style="100" customWidth="1"/>
    <col min="4354" max="4354" width="13.42578125" style="100" customWidth="1"/>
    <col min="4355" max="4355" width="7.140625" style="100" customWidth="1"/>
    <col min="4356" max="4356" width="14.28515625" style="100" customWidth="1"/>
    <col min="4357" max="4358" width="9.42578125" style="100" bestFit="1" customWidth="1"/>
    <col min="4359" max="4606" width="9.140625" style="100"/>
    <col min="4607" max="4607" width="49.28515625" style="100" customWidth="1"/>
    <col min="4608" max="4608" width="6.42578125" style="100" customWidth="1"/>
    <col min="4609" max="4609" width="6.5703125" style="100" customWidth="1"/>
    <col min="4610" max="4610" width="13.42578125" style="100" customWidth="1"/>
    <col min="4611" max="4611" width="7.140625" style="100" customWidth="1"/>
    <col min="4612" max="4612" width="14.28515625" style="100" customWidth="1"/>
    <col min="4613" max="4614" width="9.42578125" style="100" bestFit="1" customWidth="1"/>
    <col min="4615" max="4862" width="9.140625" style="100"/>
    <col min="4863" max="4863" width="49.28515625" style="100" customWidth="1"/>
    <col min="4864" max="4864" width="6.42578125" style="100" customWidth="1"/>
    <col min="4865" max="4865" width="6.5703125" style="100" customWidth="1"/>
    <col min="4866" max="4866" width="13.42578125" style="100" customWidth="1"/>
    <col min="4867" max="4867" width="7.140625" style="100" customWidth="1"/>
    <col min="4868" max="4868" width="14.28515625" style="100" customWidth="1"/>
    <col min="4869" max="4870" width="9.42578125" style="100" bestFit="1" customWidth="1"/>
    <col min="4871" max="5118" width="9.140625" style="100"/>
    <col min="5119" max="5119" width="49.28515625" style="100" customWidth="1"/>
    <col min="5120" max="5120" width="6.42578125" style="100" customWidth="1"/>
    <col min="5121" max="5121" width="6.5703125" style="100" customWidth="1"/>
    <col min="5122" max="5122" width="13.42578125" style="100" customWidth="1"/>
    <col min="5123" max="5123" width="7.140625" style="100" customWidth="1"/>
    <col min="5124" max="5124" width="14.28515625" style="100" customWidth="1"/>
    <col min="5125" max="5126" width="9.42578125" style="100" bestFit="1" customWidth="1"/>
    <col min="5127" max="5374" width="9.140625" style="100"/>
    <col min="5375" max="5375" width="49.28515625" style="100" customWidth="1"/>
    <col min="5376" max="5376" width="6.42578125" style="100" customWidth="1"/>
    <col min="5377" max="5377" width="6.5703125" style="100" customWidth="1"/>
    <col min="5378" max="5378" width="13.42578125" style="100" customWidth="1"/>
    <col min="5379" max="5379" width="7.140625" style="100" customWidth="1"/>
    <col min="5380" max="5380" width="14.28515625" style="100" customWidth="1"/>
    <col min="5381" max="5382" width="9.42578125" style="100" bestFit="1" customWidth="1"/>
    <col min="5383" max="5630" width="9.140625" style="100"/>
    <col min="5631" max="5631" width="49.28515625" style="100" customWidth="1"/>
    <col min="5632" max="5632" width="6.42578125" style="100" customWidth="1"/>
    <col min="5633" max="5633" width="6.5703125" style="100" customWidth="1"/>
    <col min="5634" max="5634" width="13.42578125" style="100" customWidth="1"/>
    <col min="5635" max="5635" width="7.140625" style="100" customWidth="1"/>
    <col min="5636" max="5636" width="14.28515625" style="100" customWidth="1"/>
    <col min="5637" max="5638" width="9.42578125" style="100" bestFit="1" customWidth="1"/>
    <col min="5639" max="5886" width="9.140625" style="100"/>
    <col min="5887" max="5887" width="49.28515625" style="100" customWidth="1"/>
    <col min="5888" max="5888" width="6.42578125" style="100" customWidth="1"/>
    <col min="5889" max="5889" width="6.5703125" style="100" customWidth="1"/>
    <col min="5890" max="5890" width="13.42578125" style="100" customWidth="1"/>
    <col min="5891" max="5891" width="7.140625" style="100" customWidth="1"/>
    <col min="5892" max="5892" width="14.28515625" style="100" customWidth="1"/>
    <col min="5893" max="5894" width="9.42578125" style="100" bestFit="1" customWidth="1"/>
    <col min="5895" max="6142" width="9.140625" style="100"/>
    <col min="6143" max="6143" width="49.28515625" style="100" customWidth="1"/>
    <col min="6144" max="6144" width="6.42578125" style="100" customWidth="1"/>
    <col min="6145" max="6145" width="6.5703125" style="100" customWidth="1"/>
    <col min="6146" max="6146" width="13.42578125" style="100" customWidth="1"/>
    <col min="6147" max="6147" width="7.140625" style="100" customWidth="1"/>
    <col min="6148" max="6148" width="14.28515625" style="100" customWidth="1"/>
    <col min="6149" max="6150" width="9.42578125" style="100" bestFit="1" customWidth="1"/>
    <col min="6151" max="6398" width="9.140625" style="100"/>
    <col min="6399" max="6399" width="49.28515625" style="100" customWidth="1"/>
    <col min="6400" max="6400" width="6.42578125" style="100" customWidth="1"/>
    <col min="6401" max="6401" width="6.5703125" style="100" customWidth="1"/>
    <col min="6402" max="6402" width="13.42578125" style="100" customWidth="1"/>
    <col min="6403" max="6403" width="7.140625" style="100" customWidth="1"/>
    <col min="6404" max="6404" width="14.28515625" style="100" customWidth="1"/>
    <col min="6405" max="6406" width="9.42578125" style="100" bestFit="1" customWidth="1"/>
    <col min="6407" max="6654" width="9.140625" style="100"/>
    <col min="6655" max="6655" width="49.28515625" style="100" customWidth="1"/>
    <col min="6656" max="6656" width="6.42578125" style="100" customWidth="1"/>
    <col min="6657" max="6657" width="6.5703125" style="100" customWidth="1"/>
    <col min="6658" max="6658" width="13.42578125" style="100" customWidth="1"/>
    <col min="6659" max="6659" width="7.140625" style="100" customWidth="1"/>
    <col min="6660" max="6660" width="14.28515625" style="100" customWidth="1"/>
    <col min="6661" max="6662" width="9.42578125" style="100" bestFit="1" customWidth="1"/>
    <col min="6663" max="6910" width="9.140625" style="100"/>
    <col min="6911" max="6911" width="49.28515625" style="100" customWidth="1"/>
    <col min="6912" max="6912" width="6.42578125" style="100" customWidth="1"/>
    <col min="6913" max="6913" width="6.5703125" style="100" customWidth="1"/>
    <col min="6914" max="6914" width="13.42578125" style="100" customWidth="1"/>
    <col min="6915" max="6915" width="7.140625" style="100" customWidth="1"/>
    <col min="6916" max="6916" width="14.28515625" style="100" customWidth="1"/>
    <col min="6917" max="6918" width="9.42578125" style="100" bestFit="1" customWidth="1"/>
    <col min="6919" max="7166" width="9.140625" style="100"/>
    <col min="7167" max="7167" width="49.28515625" style="100" customWidth="1"/>
    <col min="7168" max="7168" width="6.42578125" style="100" customWidth="1"/>
    <col min="7169" max="7169" width="6.5703125" style="100" customWidth="1"/>
    <col min="7170" max="7170" width="13.42578125" style="100" customWidth="1"/>
    <col min="7171" max="7171" width="7.140625" style="100" customWidth="1"/>
    <col min="7172" max="7172" width="14.28515625" style="100" customWidth="1"/>
    <col min="7173" max="7174" width="9.42578125" style="100" bestFit="1" customWidth="1"/>
    <col min="7175" max="7422" width="9.140625" style="100"/>
    <col min="7423" max="7423" width="49.28515625" style="100" customWidth="1"/>
    <col min="7424" max="7424" width="6.42578125" style="100" customWidth="1"/>
    <col min="7425" max="7425" width="6.5703125" style="100" customWidth="1"/>
    <col min="7426" max="7426" width="13.42578125" style="100" customWidth="1"/>
    <col min="7427" max="7427" width="7.140625" style="100" customWidth="1"/>
    <col min="7428" max="7428" width="14.28515625" style="100" customWidth="1"/>
    <col min="7429" max="7430" width="9.42578125" style="100" bestFit="1" customWidth="1"/>
    <col min="7431" max="7678" width="9.140625" style="100"/>
    <col min="7679" max="7679" width="49.28515625" style="100" customWidth="1"/>
    <col min="7680" max="7680" width="6.42578125" style="100" customWidth="1"/>
    <col min="7681" max="7681" width="6.5703125" style="100" customWidth="1"/>
    <col min="7682" max="7682" width="13.42578125" style="100" customWidth="1"/>
    <col min="7683" max="7683" width="7.140625" style="100" customWidth="1"/>
    <col min="7684" max="7684" width="14.28515625" style="100" customWidth="1"/>
    <col min="7685" max="7686" width="9.42578125" style="100" bestFit="1" customWidth="1"/>
    <col min="7687" max="7934" width="9.140625" style="100"/>
    <col min="7935" max="7935" width="49.28515625" style="100" customWidth="1"/>
    <col min="7936" max="7936" width="6.42578125" style="100" customWidth="1"/>
    <col min="7937" max="7937" width="6.5703125" style="100" customWidth="1"/>
    <col min="7938" max="7938" width="13.42578125" style="100" customWidth="1"/>
    <col min="7939" max="7939" width="7.140625" style="100" customWidth="1"/>
    <col min="7940" max="7940" width="14.28515625" style="100" customWidth="1"/>
    <col min="7941" max="7942" width="9.42578125" style="100" bestFit="1" customWidth="1"/>
    <col min="7943" max="8190" width="9.140625" style="100"/>
    <col min="8191" max="8191" width="49.28515625" style="100" customWidth="1"/>
    <col min="8192" max="8192" width="6.42578125" style="100" customWidth="1"/>
    <col min="8193" max="8193" width="6.5703125" style="100" customWidth="1"/>
    <col min="8194" max="8194" width="13.42578125" style="100" customWidth="1"/>
    <col min="8195" max="8195" width="7.140625" style="100" customWidth="1"/>
    <col min="8196" max="8196" width="14.28515625" style="100" customWidth="1"/>
    <col min="8197" max="8198" width="9.42578125" style="100" bestFit="1" customWidth="1"/>
    <col min="8199" max="8446" width="9.140625" style="100"/>
    <col min="8447" max="8447" width="49.28515625" style="100" customWidth="1"/>
    <col min="8448" max="8448" width="6.42578125" style="100" customWidth="1"/>
    <col min="8449" max="8449" width="6.5703125" style="100" customWidth="1"/>
    <col min="8450" max="8450" width="13.42578125" style="100" customWidth="1"/>
    <col min="8451" max="8451" width="7.140625" style="100" customWidth="1"/>
    <col min="8452" max="8452" width="14.28515625" style="100" customWidth="1"/>
    <col min="8453" max="8454" width="9.42578125" style="100" bestFit="1" customWidth="1"/>
    <col min="8455" max="8702" width="9.140625" style="100"/>
    <col min="8703" max="8703" width="49.28515625" style="100" customWidth="1"/>
    <col min="8704" max="8704" width="6.42578125" style="100" customWidth="1"/>
    <col min="8705" max="8705" width="6.5703125" style="100" customWidth="1"/>
    <col min="8706" max="8706" width="13.42578125" style="100" customWidth="1"/>
    <col min="8707" max="8707" width="7.140625" style="100" customWidth="1"/>
    <col min="8708" max="8708" width="14.28515625" style="100" customWidth="1"/>
    <col min="8709" max="8710" width="9.42578125" style="100" bestFit="1" customWidth="1"/>
    <col min="8711" max="8958" width="9.140625" style="100"/>
    <col min="8959" max="8959" width="49.28515625" style="100" customWidth="1"/>
    <col min="8960" max="8960" width="6.42578125" style="100" customWidth="1"/>
    <col min="8961" max="8961" width="6.5703125" style="100" customWidth="1"/>
    <col min="8962" max="8962" width="13.42578125" style="100" customWidth="1"/>
    <col min="8963" max="8963" width="7.140625" style="100" customWidth="1"/>
    <col min="8964" max="8964" width="14.28515625" style="100" customWidth="1"/>
    <col min="8965" max="8966" width="9.42578125" style="100" bestFit="1" customWidth="1"/>
    <col min="8967" max="9214" width="9.140625" style="100"/>
    <col min="9215" max="9215" width="49.28515625" style="100" customWidth="1"/>
    <col min="9216" max="9216" width="6.42578125" style="100" customWidth="1"/>
    <col min="9217" max="9217" width="6.5703125" style="100" customWidth="1"/>
    <col min="9218" max="9218" width="13.42578125" style="100" customWidth="1"/>
    <col min="9219" max="9219" width="7.140625" style="100" customWidth="1"/>
    <col min="9220" max="9220" width="14.28515625" style="100" customWidth="1"/>
    <col min="9221" max="9222" width="9.42578125" style="100" bestFit="1" customWidth="1"/>
    <col min="9223" max="9470" width="9.140625" style="100"/>
    <col min="9471" max="9471" width="49.28515625" style="100" customWidth="1"/>
    <col min="9472" max="9472" width="6.42578125" style="100" customWidth="1"/>
    <col min="9473" max="9473" width="6.5703125" style="100" customWidth="1"/>
    <col min="9474" max="9474" width="13.42578125" style="100" customWidth="1"/>
    <col min="9475" max="9475" width="7.140625" style="100" customWidth="1"/>
    <col min="9476" max="9476" width="14.28515625" style="100" customWidth="1"/>
    <col min="9477" max="9478" width="9.42578125" style="100" bestFit="1" customWidth="1"/>
    <col min="9479" max="9726" width="9.140625" style="100"/>
    <col min="9727" max="9727" width="49.28515625" style="100" customWidth="1"/>
    <col min="9728" max="9728" width="6.42578125" style="100" customWidth="1"/>
    <col min="9729" max="9729" width="6.5703125" style="100" customWidth="1"/>
    <col min="9730" max="9730" width="13.42578125" style="100" customWidth="1"/>
    <col min="9731" max="9731" width="7.140625" style="100" customWidth="1"/>
    <col min="9732" max="9732" width="14.28515625" style="100" customWidth="1"/>
    <col min="9733" max="9734" width="9.42578125" style="100" bestFit="1" customWidth="1"/>
    <col min="9735" max="9982" width="9.140625" style="100"/>
    <col min="9983" max="9983" width="49.28515625" style="100" customWidth="1"/>
    <col min="9984" max="9984" width="6.42578125" style="100" customWidth="1"/>
    <col min="9985" max="9985" width="6.5703125" style="100" customWidth="1"/>
    <col min="9986" max="9986" width="13.42578125" style="100" customWidth="1"/>
    <col min="9987" max="9987" width="7.140625" style="100" customWidth="1"/>
    <col min="9988" max="9988" width="14.28515625" style="100" customWidth="1"/>
    <col min="9989" max="9990" width="9.42578125" style="100" bestFit="1" customWidth="1"/>
    <col min="9991" max="10238" width="9.140625" style="100"/>
    <col min="10239" max="10239" width="49.28515625" style="100" customWidth="1"/>
    <col min="10240" max="10240" width="6.42578125" style="100" customWidth="1"/>
    <col min="10241" max="10241" width="6.5703125" style="100" customWidth="1"/>
    <col min="10242" max="10242" width="13.42578125" style="100" customWidth="1"/>
    <col min="10243" max="10243" width="7.140625" style="100" customWidth="1"/>
    <col min="10244" max="10244" width="14.28515625" style="100" customWidth="1"/>
    <col min="10245" max="10246" width="9.42578125" style="100" bestFit="1" customWidth="1"/>
    <col min="10247" max="10494" width="9.140625" style="100"/>
    <col min="10495" max="10495" width="49.28515625" style="100" customWidth="1"/>
    <col min="10496" max="10496" width="6.42578125" style="100" customWidth="1"/>
    <col min="10497" max="10497" width="6.5703125" style="100" customWidth="1"/>
    <col min="10498" max="10498" width="13.42578125" style="100" customWidth="1"/>
    <col min="10499" max="10499" width="7.140625" style="100" customWidth="1"/>
    <col min="10500" max="10500" width="14.28515625" style="100" customWidth="1"/>
    <col min="10501" max="10502" width="9.42578125" style="100" bestFit="1" customWidth="1"/>
    <col min="10503" max="10750" width="9.140625" style="100"/>
    <col min="10751" max="10751" width="49.28515625" style="100" customWidth="1"/>
    <col min="10752" max="10752" width="6.42578125" style="100" customWidth="1"/>
    <col min="10753" max="10753" width="6.5703125" style="100" customWidth="1"/>
    <col min="10754" max="10754" width="13.42578125" style="100" customWidth="1"/>
    <col min="10755" max="10755" width="7.140625" style="100" customWidth="1"/>
    <col min="10756" max="10756" width="14.28515625" style="100" customWidth="1"/>
    <col min="10757" max="10758" width="9.42578125" style="100" bestFit="1" customWidth="1"/>
    <col min="10759" max="11006" width="9.140625" style="100"/>
    <col min="11007" max="11007" width="49.28515625" style="100" customWidth="1"/>
    <col min="11008" max="11008" width="6.42578125" style="100" customWidth="1"/>
    <col min="11009" max="11009" width="6.5703125" style="100" customWidth="1"/>
    <col min="11010" max="11010" width="13.42578125" style="100" customWidth="1"/>
    <col min="11011" max="11011" width="7.140625" style="100" customWidth="1"/>
    <col min="11012" max="11012" width="14.28515625" style="100" customWidth="1"/>
    <col min="11013" max="11014" width="9.42578125" style="100" bestFit="1" customWidth="1"/>
    <col min="11015" max="11262" width="9.140625" style="100"/>
    <col min="11263" max="11263" width="49.28515625" style="100" customWidth="1"/>
    <col min="11264" max="11264" width="6.42578125" style="100" customWidth="1"/>
    <col min="11265" max="11265" width="6.5703125" style="100" customWidth="1"/>
    <col min="11266" max="11266" width="13.42578125" style="100" customWidth="1"/>
    <col min="11267" max="11267" width="7.140625" style="100" customWidth="1"/>
    <col min="11268" max="11268" width="14.28515625" style="100" customWidth="1"/>
    <col min="11269" max="11270" width="9.42578125" style="100" bestFit="1" customWidth="1"/>
    <col min="11271" max="11518" width="9.140625" style="100"/>
    <col min="11519" max="11519" width="49.28515625" style="100" customWidth="1"/>
    <col min="11520" max="11520" width="6.42578125" style="100" customWidth="1"/>
    <col min="11521" max="11521" width="6.5703125" style="100" customWidth="1"/>
    <col min="11522" max="11522" width="13.42578125" style="100" customWidth="1"/>
    <col min="11523" max="11523" width="7.140625" style="100" customWidth="1"/>
    <col min="11524" max="11524" width="14.28515625" style="100" customWidth="1"/>
    <col min="11525" max="11526" width="9.42578125" style="100" bestFit="1" customWidth="1"/>
    <col min="11527" max="11774" width="9.140625" style="100"/>
    <col min="11775" max="11775" width="49.28515625" style="100" customWidth="1"/>
    <col min="11776" max="11776" width="6.42578125" style="100" customWidth="1"/>
    <col min="11777" max="11777" width="6.5703125" style="100" customWidth="1"/>
    <col min="11778" max="11778" width="13.42578125" style="100" customWidth="1"/>
    <col min="11779" max="11779" width="7.140625" style="100" customWidth="1"/>
    <col min="11780" max="11780" width="14.28515625" style="100" customWidth="1"/>
    <col min="11781" max="11782" width="9.42578125" style="100" bestFit="1" customWidth="1"/>
    <col min="11783" max="12030" width="9.140625" style="100"/>
    <col min="12031" max="12031" width="49.28515625" style="100" customWidth="1"/>
    <col min="12032" max="12032" width="6.42578125" style="100" customWidth="1"/>
    <col min="12033" max="12033" width="6.5703125" style="100" customWidth="1"/>
    <col min="12034" max="12034" width="13.42578125" style="100" customWidth="1"/>
    <col min="12035" max="12035" width="7.140625" style="100" customWidth="1"/>
    <col min="12036" max="12036" width="14.28515625" style="100" customWidth="1"/>
    <col min="12037" max="12038" width="9.42578125" style="100" bestFit="1" customWidth="1"/>
    <col min="12039" max="12286" width="9.140625" style="100"/>
    <col min="12287" max="12287" width="49.28515625" style="100" customWidth="1"/>
    <col min="12288" max="12288" width="6.42578125" style="100" customWidth="1"/>
    <col min="12289" max="12289" width="6.5703125" style="100" customWidth="1"/>
    <col min="12290" max="12290" width="13.42578125" style="100" customWidth="1"/>
    <col min="12291" max="12291" width="7.140625" style="100" customWidth="1"/>
    <col min="12292" max="12292" width="14.28515625" style="100" customWidth="1"/>
    <col min="12293" max="12294" width="9.42578125" style="100" bestFit="1" customWidth="1"/>
    <col min="12295" max="12542" width="9.140625" style="100"/>
    <col min="12543" max="12543" width="49.28515625" style="100" customWidth="1"/>
    <col min="12544" max="12544" width="6.42578125" style="100" customWidth="1"/>
    <col min="12545" max="12545" width="6.5703125" style="100" customWidth="1"/>
    <col min="12546" max="12546" width="13.42578125" style="100" customWidth="1"/>
    <col min="12547" max="12547" width="7.140625" style="100" customWidth="1"/>
    <col min="12548" max="12548" width="14.28515625" style="100" customWidth="1"/>
    <col min="12549" max="12550" width="9.42578125" style="100" bestFit="1" customWidth="1"/>
    <col min="12551" max="12798" width="9.140625" style="100"/>
    <col min="12799" max="12799" width="49.28515625" style="100" customWidth="1"/>
    <col min="12800" max="12800" width="6.42578125" style="100" customWidth="1"/>
    <col min="12801" max="12801" width="6.5703125" style="100" customWidth="1"/>
    <col min="12802" max="12802" width="13.42578125" style="100" customWidth="1"/>
    <col min="12803" max="12803" width="7.140625" style="100" customWidth="1"/>
    <col min="12804" max="12804" width="14.28515625" style="100" customWidth="1"/>
    <col min="12805" max="12806" width="9.42578125" style="100" bestFit="1" customWidth="1"/>
    <col min="12807" max="13054" width="9.140625" style="100"/>
    <col min="13055" max="13055" width="49.28515625" style="100" customWidth="1"/>
    <col min="13056" max="13056" width="6.42578125" style="100" customWidth="1"/>
    <col min="13057" max="13057" width="6.5703125" style="100" customWidth="1"/>
    <col min="13058" max="13058" width="13.42578125" style="100" customWidth="1"/>
    <col min="13059" max="13059" width="7.140625" style="100" customWidth="1"/>
    <col min="13060" max="13060" width="14.28515625" style="100" customWidth="1"/>
    <col min="13061" max="13062" width="9.42578125" style="100" bestFit="1" customWidth="1"/>
    <col min="13063" max="13310" width="9.140625" style="100"/>
    <col min="13311" max="13311" width="49.28515625" style="100" customWidth="1"/>
    <col min="13312" max="13312" width="6.42578125" style="100" customWidth="1"/>
    <col min="13313" max="13313" width="6.5703125" style="100" customWidth="1"/>
    <col min="13314" max="13314" width="13.42578125" style="100" customWidth="1"/>
    <col min="13315" max="13315" width="7.140625" style="100" customWidth="1"/>
    <col min="13316" max="13316" width="14.28515625" style="100" customWidth="1"/>
    <col min="13317" max="13318" width="9.42578125" style="100" bestFit="1" customWidth="1"/>
    <col min="13319" max="13566" width="9.140625" style="100"/>
    <col min="13567" max="13567" width="49.28515625" style="100" customWidth="1"/>
    <col min="13568" max="13568" width="6.42578125" style="100" customWidth="1"/>
    <col min="13569" max="13569" width="6.5703125" style="100" customWidth="1"/>
    <col min="13570" max="13570" width="13.42578125" style="100" customWidth="1"/>
    <col min="13571" max="13571" width="7.140625" style="100" customWidth="1"/>
    <col min="13572" max="13572" width="14.28515625" style="100" customWidth="1"/>
    <col min="13573" max="13574" width="9.42578125" style="100" bestFit="1" customWidth="1"/>
    <col min="13575" max="13822" width="9.140625" style="100"/>
    <col min="13823" max="13823" width="49.28515625" style="100" customWidth="1"/>
    <col min="13824" max="13824" width="6.42578125" style="100" customWidth="1"/>
    <col min="13825" max="13825" width="6.5703125" style="100" customWidth="1"/>
    <col min="13826" max="13826" width="13.42578125" style="100" customWidth="1"/>
    <col min="13827" max="13827" width="7.140625" style="100" customWidth="1"/>
    <col min="13828" max="13828" width="14.28515625" style="100" customWidth="1"/>
    <col min="13829" max="13830" width="9.42578125" style="100" bestFit="1" customWidth="1"/>
    <col min="13831" max="14078" width="9.140625" style="100"/>
    <col min="14079" max="14079" width="49.28515625" style="100" customWidth="1"/>
    <col min="14080" max="14080" width="6.42578125" style="100" customWidth="1"/>
    <col min="14081" max="14081" width="6.5703125" style="100" customWidth="1"/>
    <col min="14082" max="14082" width="13.42578125" style="100" customWidth="1"/>
    <col min="14083" max="14083" width="7.140625" style="100" customWidth="1"/>
    <col min="14084" max="14084" width="14.28515625" style="100" customWidth="1"/>
    <col min="14085" max="14086" width="9.42578125" style="100" bestFit="1" customWidth="1"/>
    <col min="14087" max="14334" width="9.140625" style="100"/>
    <col min="14335" max="14335" width="49.28515625" style="100" customWidth="1"/>
    <col min="14336" max="14336" width="6.42578125" style="100" customWidth="1"/>
    <col min="14337" max="14337" width="6.5703125" style="100" customWidth="1"/>
    <col min="14338" max="14338" width="13.42578125" style="100" customWidth="1"/>
    <col min="14339" max="14339" width="7.140625" style="100" customWidth="1"/>
    <col min="14340" max="14340" width="14.28515625" style="100" customWidth="1"/>
    <col min="14341" max="14342" width="9.42578125" style="100" bestFit="1" customWidth="1"/>
    <col min="14343" max="14590" width="9.140625" style="100"/>
    <col min="14591" max="14591" width="49.28515625" style="100" customWidth="1"/>
    <col min="14592" max="14592" width="6.42578125" style="100" customWidth="1"/>
    <col min="14593" max="14593" width="6.5703125" style="100" customWidth="1"/>
    <col min="14594" max="14594" width="13.42578125" style="100" customWidth="1"/>
    <col min="14595" max="14595" width="7.140625" style="100" customWidth="1"/>
    <col min="14596" max="14596" width="14.28515625" style="100" customWidth="1"/>
    <col min="14597" max="14598" width="9.42578125" style="100" bestFit="1" customWidth="1"/>
    <col min="14599" max="14846" width="9.140625" style="100"/>
    <col min="14847" max="14847" width="49.28515625" style="100" customWidth="1"/>
    <col min="14848" max="14848" width="6.42578125" style="100" customWidth="1"/>
    <col min="14849" max="14849" width="6.5703125" style="100" customWidth="1"/>
    <col min="14850" max="14850" width="13.42578125" style="100" customWidth="1"/>
    <col min="14851" max="14851" width="7.140625" style="100" customWidth="1"/>
    <col min="14852" max="14852" width="14.28515625" style="100" customWidth="1"/>
    <col min="14853" max="14854" width="9.42578125" style="100" bestFit="1" customWidth="1"/>
    <col min="14855" max="15102" width="9.140625" style="100"/>
    <col min="15103" max="15103" width="49.28515625" style="100" customWidth="1"/>
    <col min="15104" max="15104" width="6.42578125" style="100" customWidth="1"/>
    <col min="15105" max="15105" width="6.5703125" style="100" customWidth="1"/>
    <col min="15106" max="15106" width="13.42578125" style="100" customWidth="1"/>
    <col min="15107" max="15107" width="7.140625" style="100" customWidth="1"/>
    <col min="15108" max="15108" width="14.28515625" style="100" customWidth="1"/>
    <col min="15109" max="15110" width="9.42578125" style="100" bestFit="1" customWidth="1"/>
    <col min="15111" max="15358" width="9.140625" style="100"/>
    <col min="15359" max="15359" width="49.28515625" style="100" customWidth="1"/>
    <col min="15360" max="15360" width="6.42578125" style="100" customWidth="1"/>
    <col min="15361" max="15361" width="6.5703125" style="100" customWidth="1"/>
    <col min="15362" max="15362" width="13.42578125" style="100" customWidth="1"/>
    <col min="15363" max="15363" width="7.140625" style="100" customWidth="1"/>
    <col min="15364" max="15364" width="14.28515625" style="100" customWidth="1"/>
    <col min="15365" max="15366" width="9.42578125" style="100" bestFit="1" customWidth="1"/>
    <col min="15367" max="15614" width="9.140625" style="100"/>
    <col min="15615" max="15615" width="49.28515625" style="100" customWidth="1"/>
    <col min="15616" max="15616" width="6.42578125" style="100" customWidth="1"/>
    <col min="15617" max="15617" width="6.5703125" style="100" customWidth="1"/>
    <col min="15618" max="15618" width="13.42578125" style="100" customWidth="1"/>
    <col min="15619" max="15619" width="7.140625" style="100" customWidth="1"/>
    <col min="15620" max="15620" width="14.28515625" style="100" customWidth="1"/>
    <col min="15621" max="15622" width="9.42578125" style="100" bestFit="1" customWidth="1"/>
    <col min="15623" max="15870" width="9.140625" style="100"/>
    <col min="15871" max="15871" width="49.28515625" style="100" customWidth="1"/>
    <col min="15872" max="15872" width="6.42578125" style="100" customWidth="1"/>
    <col min="15873" max="15873" width="6.5703125" style="100" customWidth="1"/>
    <col min="15874" max="15874" width="13.42578125" style="100" customWidth="1"/>
    <col min="15875" max="15875" width="7.140625" style="100" customWidth="1"/>
    <col min="15876" max="15876" width="14.28515625" style="100" customWidth="1"/>
    <col min="15877" max="15878" width="9.42578125" style="100" bestFit="1" customWidth="1"/>
    <col min="15879" max="16126" width="9.140625" style="100"/>
    <col min="16127" max="16127" width="49.28515625" style="100" customWidth="1"/>
    <col min="16128" max="16128" width="6.42578125" style="100" customWidth="1"/>
    <col min="16129" max="16129" width="6.5703125" style="100" customWidth="1"/>
    <col min="16130" max="16130" width="13.42578125" style="100" customWidth="1"/>
    <col min="16131" max="16131" width="7.140625" style="100" customWidth="1"/>
    <col min="16132" max="16132" width="14.28515625" style="100" customWidth="1"/>
    <col min="16133" max="16134" width="9.42578125" style="100" bestFit="1" customWidth="1"/>
    <col min="16135" max="16384" width="9.140625" style="100"/>
  </cols>
  <sheetData>
    <row r="1" spans="1:7" x14ac:dyDescent="0.25">
      <c r="A1" s="98"/>
      <c r="D1" s="499" t="s">
        <v>258</v>
      </c>
      <c r="E1" s="499"/>
      <c r="F1" s="499"/>
      <c r="G1" s="499"/>
    </row>
    <row r="2" spans="1:7" x14ac:dyDescent="0.25">
      <c r="A2" s="499" t="s">
        <v>49</v>
      </c>
      <c r="B2" s="499"/>
      <c r="C2" s="499"/>
      <c r="D2" s="499"/>
      <c r="E2" s="499"/>
      <c r="F2" s="499"/>
      <c r="G2" s="499"/>
    </row>
    <row r="3" spans="1:7" x14ac:dyDescent="0.25">
      <c r="A3" s="499" t="s">
        <v>57</v>
      </c>
      <c r="B3" s="499"/>
      <c r="C3" s="499"/>
      <c r="D3" s="499"/>
      <c r="E3" s="499"/>
      <c r="F3" s="499"/>
      <c r="G3" s="499"/>
    </row>
    <row r="4" spans="1:7" x14ac:dyDescent="0.25">
      <c r="A4" s="499" t="s">
        <v>259</v>
      </c>
      <c r="B4" s="499"/>
      <c r="C4" s="499"/>
      <c r="D4" s="499"/>
      <c r="E4" s="499"/>
      <c r="F4" s="499"/>
      <c r="G4" s="499"/>
    </row>
    <row r="5" spans="1:7" x14ac:dyDescent="0.25">
      <c r="A5" s="499" t="s">
        <v>260</v>
      </c>
      <c r="B5" s="499"/>
      <c r="C5" s="499"/>
      <c r="D5" s="499"/>
      <c r="E5" s="499"/>
      <c r="F5" s="499"/>
      <c r="G5" s="499"/>
    </row>
    <row r="6" spans="1:7" x14ac:dyDescent="0.25">
      <c r="A6" s="499" t="s">
        <v>239</v>
      </c>
      <c r="B6" s="499"/>
      <c r="C6" s="499"/>
      <c r="D6" s="499"/>
      <c r="E6" s="499"/>
      <c r="F6" s="499"/>
      <c r="G6" s="499"/>
    </row>
    <row r="7" spans="1:7" x14ac:dyDescent="0.25">
      <c r="D7" s="499" t="s">
        <v>902</v>
      </c>
      <c r="E7" s="499"/>
      <c r="F7" s="499"/>
      <c r="G7" s="499"/>
    </row>
    <row r="8" spans="1:7" ht="61.15" customHeight="1" x14ac:dyDescent="0.25">
      <c r="A8" s="497" t="s">
        <v>674</v>
      </c>
      <c r="B8" s="497"/>
      <c r="C8" s="497"/>
      <c r="D8" s="497"/>
      <c r="E8" s="497"/>
      <c r="F8" s="497"/>
      <c r="G8" s="497"/>
    </row>
    <row r="9" spans="1:7" ht="15.75" x14ac:dyDescent="0.25">
      <c r="A9" s="101"/>
      <c r="B9" s="101"/>
      <c r="C9" s="101"/>
      <c r="D9" s="101"/>
      <c r="E9" s="501" t="s">
        <v>32</v>
      </c>
      <c r="F9" s="501"/>
      <c r="G9" s="501"/>
    </row>
    <row r="10" spans="1:7" ht="15.6" customHeight="1" x14ac:dyDescent="0.25">
      <c r="A10" s="500" t="s">
        <v>261</v>
      </c>
      <c r="B10" s="500" t="s">
        <v>262</v>
      </c>
      <c r="C10" s="500" t="s">
        <v>263</v>
      </c>
      <c r="D10" s="500" t="s">
        <v>264</v>
      </c>
      <c r="E10" s="500" t="s">
        <v>265</v>
      </c>
      <c r="F10" s="502" t="s">
        <v>684</v>
      </c>
      <c r="G10" s="502"/>
    </row>
    <row r="11" spans="1:7" x14ac:dyDescent="0.25">
      <c r="A11" s="500"/>
      <c r="B11" s="500"/>
      <c r="C11" s="500"/>
      <c r="D11" s="500"/>
      <c r="E11" s="500"/>
      <c r="F11" s="103" t="s">
        <v>4</v>
      </c>
      <c r="G11" s="102" t="s">
        <v>5</v>
      </c>
    </row>
    <row r="12" spans="1:7" x14ac:dyDescent="0.25">
      <c r="A12" s="104">
        <v>1</v>
      </c>
      <c r="B12" s="104">
        <v>2</v>
      </c>
      <c r="C12" s="104">
        <v>3</v>
      </c>
      <c r="D12" s="104">
        <v>4</v>
      </c>
      <c r="E12" s="104">
        <v>5</v>
      </c>
      <c r="F12" s="104">
        <v>6</v>
      </c>
      <c r="G12" s="104">
        <v>7</v>
      </c>
    </row>
    <row r="13" spans="1:7" x14ac:dyDescent="0.25">
      <c r="A13" s="105" t="s">
        <v>267</v>
      </c>
      <c r="B13" s="106">
        <v>1</v>
      </c>
      <c r="C13" s="106"/>
      <c r="D13" s="107"/>
      <c r="E13" s="108"/>
      <c r="F13" s="109">
        <f>+F14+F18+F36+F47+F63+F69+F44</f>
        <v>37121.899999999994</v>
      </c>
      <c r="G13" s="109">
        <f>+G14+G18+G36+G47+G63+G69+G44</f>
        <v>37122.299999999996</v>
      </c>
    </row>
    <row r="14" spans="1:7" ht="38.25" x14ac:dyDescent="0.25">
      <c r="A14" s="110" t="s">
        <v>268</v>
      </c>
      <c r="B14" s="106">
        <v>1</v>
      </c>
      <c r="C14" s="106">
        <v>2</v>
      </c>
      <c r="D14" s="107"/>
      <c r="E14" s="108"/>
      <c r="F14" s="109">
        <f>+F15+F17+F16</f>
        <v>1177.5999999999999</v>
      </c>
      <c r="G14" s="109">
        <f>+G15+G17+G16</f>
        <v>1177.5999999999999</v>
      </c>
    </row>
    <row r="15" spans="1:7" ht="26.25" customHeight="1" x14ac:dyDescent="0.25">
      <c r="A15" s="111" t="s">
        <v>269</v>
      </c>
      <c r="B15" s="112">
        <v>1</v>
      </c>
      <c r="C15" s="112">
        <v>2</v>
      </c>
      <c r="D15" s="113" t="s">
        <v>270</v>
      </c>
      <c r="E15" s="114">
        <v>121</v>
      </c>
      <c r="F15" s="115">
        <v>889.1</v>
      </c>
      <c r="G15" s="115">
        <v>889.1</v>
      </c>
    </row>
    <row r="16" spans="1:7" ht="26.25" customHeight="1" x14ac:dyDescent="0.25">
      <c r="A16" s="111" t="s">
        <v>271</v>
      </c>
      <c r="B16" s="112">
        <v>1</v>
      </c>
      <c r="C16" s="112">
        <v>2</v>
      </c>
      <c r="D16" s="113" t="s">
        <v>270</v>
      </c>
      <c r="E16" s="114">
        <v>122</v>
      </c>
      <c r="F16" s="115">
        <v>20</v>
      </c>
      <c r="G16" s="115">
        <v>20</v>
      </c>
    </row>
    <row r="17" spans="1:7" ht="42" customHeight="1" x14ac:dyDescent="0.25">
      <c r="A17" s="71" t="s">
        <v>272</v>
      </c>
      <c r="B17" s="112">
        <v>1</v>
      </c>
      <c r="C17" s="112">
        <v>2</v>
      </c>
      <c r="D17" s="113" t="s">
        <v>270</v>
      </c>
      <c r="E17" s="114">
        <v>129</v>
      </c>
      <c r="F17" s="115">
        <v>268.5</v>
      </c>
      <c r="G17" s="115">
        <v>268.5</v>
      </c>
    </row>
    <row r="18" spans="1:7" ht="54" customHeight="1" x14ac:dyDescent="0.25">
      <c r="A18" s="110" t="s">
        <v>273</v>
      </c>
      <c r="B18" s="106">
        <v>1</v>
      </c>
      <c r="C18" s="106">
        <v>3</v>
      </c>
      <c r="D18" s="107"/>
      <c r="E18" s="108"/>
      <c r="F18" s="109">
        <f>+F19+F22+F25</f>
        <v>4665</v>
      </c>
      <c r="G18" s="109">
        <f>+G19+G22+G25</f>
        <v>4665</v>
      </c>
    </row>
    <row r="19" spans="1:7" ht="67.900000000000006" customHeight="1" x14ac:dyDescent="0.25">
      <c r="A19" s="116" t="s">
        <v>274</v>
      </c>
      <c r="B19" s="106">
        <v>1</v>
      </c>
      <c r="C19" s="106">
        <v>3</v>
      </c>
      <c r="D19" s="107">
        <v>7701020000</v>
      </c>
      <c r="E19" s="108">
        <v>0</v>
      </c>
      <c r="F19" s="109">
        <f>+F20+F21</f>
        <v>1180.8</v>
      </c>
      <c r="G19" s="109">
        <f>+G20+G21</f>
        <v>1180.8</v>
      </c>
    </row>
    <row r="20" spans="1:7" ht="25.5" x14ac:dyDescent="0.25">
      <c r="A20" s="111" t="s">
        <v>269</v>
      </c>
      <c r="B20" s="112">
        <v>1</v>
      </c>
      <c r="C20" s="112">
        <v>3</v>
      </c>
      <c r="D20" s="113" t="s">
        <v>275</v>
      </c>
      <c r="E20" s="114">
        <v>121</v>
      </c>
      <c r="F20" s="115">
        <v>906.9</v>
      </c>
      <c r="G20" s="115">
        <v>906.9</v>
      </c>
    </row>
    <row r="21" spans="1:7" ht="39" customHeight="1" x14ac:dyDescent="0.25">
      <c r="A21" s="71" t="s">
        <v>272</v>
      </c>
      <c r="B21" s="112">
        <v>1</v>
      </c>
      <c r="C21" s="112">
        <v>3</v>
      </c>
      <c r="D21" s="113" t="s">
        <v>275</v>
      </c>
      <c r="E21" s="114">
        <v>129</v>
      </c>
      <c r="F21" s="115">
        <v>273.89999999999998</v>
      </c>
      <c r="G21" s="115">
        <v>273.89999999999998</v>
      </c>
    </row>
    <row r="22" spans="1:7" ht="80.45" customHeight="1" x14ac:dyDescent="0.25">
      <c r="A22" s="116" t="s">
        <v>276</v>
      </c>
      <c r="B22" s="106">
        <v>1</v>
      </c>
      <c r="C22" s="106">
        <v>3</v>
      </c>
      <c r="D22" s="107">
        <v>7701030000</v>
      </c>
      <c r="E22" s="108">
        <v>0</v>
      </c>
      <c r="F22" s="109">
        <f>+F23+F24</f>
        <v>902.5</v>
      </c>
      <c r="G22" s="109">
        <f>+G23+G24</f>
        <v>902.5</v>
      </c>
    </row>
    <row r="23" spans="1:7" ht="25.5" x14ac:dyDescent="0.25">
      <c r="A23" s="111" t="s">
        <v>269</v>
      </c>
      <c r="B23" s="112">
        <v>1</v>
      </c>
      <c r="C23" s="112">
        <v>3</v>
      </c>
      <c r="D23" s="113" t="s">
        <v>277</v>
      </c>
      <c r="E23" s="114">
        <v>121</v>
      </c>
      <c r="F23" s="115">
        <v>693.2</v>
      </c>
      <c r="G23" s="115">
        <v>693.2</v>
      </c>
    </row>
    <row r="24" spans="1:7" ht="42" customHeight="1" x14ac:dyDescent="0.25">
      <c r="A24" s="71" t="s">
        <v>272</v>
      </c>
      <c r="B24" s="112">
        <v>1</v>
      </c>
      <c r="C24" s="112">
        <v>3</v>
      </c>
      <c r="D24" s="113" t="s">
        <v>277</v>
      </c>
      <c r="E24" s="114">
        <v>129</v>
      </c>
      <c r="F24" s="115">
        <v>209.3</v>
      </c>
      <c r="G24" s="115">
        <v>209.3</v>
      </c>
    </row>
    <row r="25" spans="1:7" ht="51" x14ac:dyDescent="0.25">
      <c r="A25" s="110" t="s">
        <v>278</v>
      </c>
      <c r="B25" s="106">
        <v>1</v>
      </c>
      <c r="C25" s="106">
        <v>3</v>
      </c>
      <c r="D25" s="107">
        <v>7701050000</v>
      </c>
      <c r="E25" s="108">
        <v>0</v>
      </c>
      <c r="F25" s="109">
        <f>SUM(F26:F35)</f>
        <v>2581.7000000000003</v>
      </c>
      <c r="G25" s="109">
        <f>SUM(G26:G35)</f>
        <v>2581.7000000000003</v>
      </c>
    </row>
    <row r="26" spans="1:7" ht="25.5" x14ac:dyDescent="0.25">
      <c r="A26" s="111" t="s">
        <v>269</v>
      </c>
      <c r="B26" s="112">
        <v>1</v>
      </c>
      <c r="C26" s="112">
        <v>3</v>
      </c>
      <c r="D26" s="113" t="s">
        <v>279</v>
      </c>
      <c r="E26" s="114">
        <v>121</v>
      </c>
      <c r="F26" s="115">
        <v>1211</v>
      </c>
      <c r="G26" s="115">
        <v>1211</v>
      </c>
    </row>
    <row r="27" spans="1:7" ht="41.25" customHeight="1" x14ac:dyDescent="0.25">
      <c r="A27" s="71" t="s">
        <v>272</v>
      </c>
      <c r="B27" s="112">
        <v>1</v>
      </c>
      <c r="C27" s="112">
        <v>3</v>
      </c>
      <c r="D27" s="113" t="s">
        <v>279</v>
      </c>
      <c r="E27" s="114">
        <v>129</v>
      </c>
      <c r="F27" s="115">
        <v>365.7</v>
      </c>
      <c r="G27" s="115">
        <v>365.7</v>
      </c>
    </row>
    <row r="28" spans="1:7" ht="25.5" x14ac:dyDescent="0.25">
      <c r="A28" s="117" t="s">
        <v>280</v>
      </c>
      <c r="B28" s="112">
        <v>1</v>
      </c>
      <c r="C28" s="112">
        <v>3</v>
      </c>
      <c r="D28" s="113" t="s">
        <v>281</v>
      </c>
      <c r="E28" s="114">
        <v>122</v>
      </c>
      <c r="F28" s="118">
        <v>405.7</v>
      </c>
      <c r="G28" s="118">
        <v>405.7</v>
      </c>
    </row>
    <row r="29" spans="1:7" ht="25.5" x14ac:dyDescent="0.25">
      <c r="A29" s="71" t="s">
        <v>282</v>
      </c>
      <c r="B29" s="112">
        <v>1</v>
      </c>
      <c r="C29" s="112">
        <v>3</v>
      </c>
      <c r="D29" s="113" t="s">
        <v>281</v>
      </c>
      <c r="E29" s="114">
        <v>242</v>
      </c>
      <c r="F29" s="115">
        <f>110+40+50+10</f>
        <v>210</v>
      </c>
      <c r="G29" s="115">
        <f>110+40+50+10</f>
        <v>210</v>
      </c>
    </row>
    <row r="30" spans="1:7" ht="25.5" hidden="1" x14ac:dyDescent="0.25">
      <c r="A30" s="71" t="s">
        <v>282</v>
      </c>
      <c r="B30" s="112">
        <v>1</v>
      </c>
      <c r="C30" s="112">
        <v>3</v>
      </c>
      <c r="D30" s="113" t="s">
        <v>283</v>
      </c>
      <c r="E30" s="114">
        <v>242</v>
      </c>
      <c r="F30" s="115"/>
      <c r="G30" s="115"/>
    </row>
    <row r="31" spans="1:7" ht="26.25" customHeight="1" x14ac:dyDescent="0.25">
      <c r="A31" s="117" t="s">
        <v>284</v>
      </c>
      <c r="B31" s="112">
        <v>1</v>
      </c>
      <c r="C31" s="112">
        <v>3</v>
      </c>
      <c r="D31" s="113" t="s">
        <v>281</v>
      </c>
      <c r="E31" s="114" t="s">
        <v>285</v>
      </c>
      <c r="F31" s="115">
        <v>385</v>
      </c>
      <c r="G31" s="115">
        <v>385</v>
      </c>
    </row>
    <row r="32" spans="1:7" ht="25.5" hidden="1" x14ac:dyDescent="0.25">
      <c r="A32" s="117" t="s">
        <v>284</v>
      </c>
      <c r="B32" s="112">
        <v>1</v>
      </c>
      <c r="C32" s="112">
        <v>3</v>
      </c>
      <c r="D32" s="113" t="s">
        <v>286</v>
      </c>
      <c r="E32" s="114" t="s">
        <v>285</v>
      </c>
      <c r="F32" s="115"/>
      <c r="G32" s="115"/>
    </row>
    <row r="33" spans="1:7" ht="25.5" x14ac:dyDescent="0.25">
      <c r="A33" s="111" t="s">
        <v>303</v>
      </c>
      <c r="B33" s="112">
        <v>1</v>
      </c>
      <c r="C33" s="112">
        <v>3</v>
      </c>
      <c r="D33" s="113" t="s">
        <v>281</v>
      </c>
      <c r="E33" s="114" t="s">
        <v>288</v>
      </c>
      <c r="F33" s="115">
        <v>2.8</v>
      </c>
      <c r="G33" s="115">
        <v>2.8</v>
      </c>
    </row>
    <row r="34" spans="1:7" x14ac:dyDescent="0.25">
      <c r="A34" s="111" t="s">
        <v>289</v>
      </c>
      <c r="B34" s="112">
        <v>1</v>
      </c>
      <c r="C34" s="112">
        <v>3</v>
      </c>
      <c r="D34" s="113" t="s">
        <v>281</v>
      </c>
      <c r="E34" s="114" t="s">
        <v>290</v>
      </c>
      <c r="F34" s="115">
        <v>1.5</v>
      </c>
      <c r="G34" s="115">
        <v>1.5</v>
      </c>
    </row>
    <row r="35" spans="1:7" hidden="1" x14ac:dyDescent="0.25">
      <c r="A35" s="111" t="s">
        <v>291</v>
      </c>
      <c r="B35" s="112">
        <v>1</v>
      </c>
      <c r="C35" s="112">
        <v>3</v>
      </c>
      <c r="D35" s="113" t="s">
        <v>292</v>
      </c>
      <c r="E35" s="114">
        <v>853</v>
      </c>
      <c r="F35" s="115"/>
      <c r="G35" s="115"/>
    </row>
    <row r="36" spans="1:7" ht="56.25" customHeight="1" x14ac:dyDescent="0.25">
      <c r="A36" s="110" t="s">
        <v>293</v>
      </c>
      <c r="B36" s="106">
        <v>1</v>
      </c>
      <c r="C36" s="106">
        <v>4</v>
      </c>
      <c r="D36" s="107"/>
      <c r="E36" s="108"/>
      <c r="F36" s="109">
        <f>SUM(F37:F43)</f>
        <v>21021.899999999998</v>
      </c>
      <c r="G36" s="109">
        <f>SUM(G37:G43)</f>
        <v>21021.899999999998</v>
      </c>
    </row>
    <row r="37" spans="1:7" ht="25.5" x14ac:dyDescent="0.25">
      <c r="A37" s="111" t="s">
        <v>269</v>
      </c>
      <c r="B37" s="112">
        <v>1</v>
      </c>
      <c r="C37" s="112">
        <v>4</v>
      </c>
      <c r="D37" s="113" t="s">
        <v>294</v>
      </c>
      <c r="E37" s="114">
        <v>121</v>
      </c>
      <c r="F37" s="115">
        <v>12061.6</v>
      </c>
      <c r="G37" s="115">
        <v>12061.6</v>
      </c>
    </row>
    <row r="38" spans="1:7" ht="41.25" customHeight="1" x14ac:dyDescent="0.25">
      <c r="A38" s="71" t="s">
        <v>272</v>
      </c>
      <c r="B38" s="112">
        <v>1</v>
      </c>
      <c r="C38" s="112">
        <v>4</v>
      </c>
      <c r="D38" s="113" t="s">
        <v>294</v>
      </c>
      <c r="E38" s="114">
        <v>129</v>
      </c>
      <c r="F38" s="119">
        <v>3642.6</v>
      </c>
      <c r="G38" s="119">
        <v>3642.6</v>
      </c>
    </row>
    <row r="39" spans="1:7" ht="25.5" x14ac:dyDescent="0.25">
      <c r="A39" s="117" t="s">
        <v>280</v>
      </c>
      <c r="B39" s="112">
        <v>1</v>
      </c>
      <c r="C39" s="112">
        <v>4</v>
      </c>
      <c r="D39" s="113" t="s">
        <v>294</v>
      </c>
      <c r="E39" s="114">
        <v>122</v>
      </c>
      <c r="F39" s="119">
        <v>35</v>
      </c>
      <c r="G39" s="119">
        <v>35</v>
      </c>
    </row>
    <row r="40" spans="1:7" ht="25.5" x14ac:dyDescent="0.25">
      <c r="A40" s="71" t="s">
        <v>282</v>
      </c>
      <c r="B40" s="112">
        <v>1</v>
      </c>
      <c r="C40" s="112">
        <v>4</v>
      </c>
      <c r="D40" s="113" t="s">
        <v>294</v>
      </c>
      <c r="E40" s="114">
        <v>242</v>
      </c>
      <c r="F40" s="119">
        <v>540</v>
      </c>
      <c r="G40" s="119">
        <v>540</v>
      </c>
    </row>
    <row r="41" spans="1:7" ht="28.5" customHeight="1" x14ac:dyDescent="0.25">
      <c r="A41" s="117" t="s">
        <v>284</v>
      </c>
      <c r="B41" s="112">
        <v>1</v>
      </c>
      <c r="C41" s="112">
        <v>4</v>
      </c>
      <c r="D41" s="113" t="s">
        <v>294</v>
      </c>
      <c r="E41" s="114" t="s">
        <v>285</v>
      </c>
      <c r="F41" s="119">
        <v>4672.3</v>
      </c>
      <c r="G41" s="119">
        <v>4672.3</v>
      </c>
    </row>
    <row r="42" spans="1:7" ht="24" customHeight="1" x14ac:dyDescent="0.25">
      <c r="A42" s="111" t="s">
        <v>287</v>
      </c>
      <c r="B42" s="112">
        <v>1</v>
      </c>
      <c r="C42" s="112">
        <v>4</v>
      </c>
      <c r="D42" s="113" t="s">
        <v>294</v>
      </c>
      <c r="E42" s="114">
        <v>851</v>
      </c>
      <c r="F42" s="119">
        <v>49.3</v>
      </c>
      <c r="G42" s="119">
        <v>49.3</v>
      </c>
    </row>
    <row r="43" spans="1:7" ht="17.25" customHeight="1" x14ac:dyDescent="0.25">
      <c r="A43" s="111" t="s">
        <v>289</v>
      </c>
      <c r="B43" s="112">
        <v>1</v>
      </c>
      <c r="C43" s="112">
        <v>4</v>
      </c>
      <c r="D43" s="113" t="s">
        <v>294</v>
      </c>
      <c r="E43" s="114" t="s">
        <v>290</v>
      </c>
      <c r="F43" s="119">
        <v>21.1</v>
      </c>
      <c r="G43" s="119">
        <v>21.1</v>
      </c>
    </row>
    <row r="44" spans="1:7" s="121" customFormat="1" ht="17.25" customHeight="1" x14ac:dyDescent="0.25">
      <c r="A44" s="105" t="s">
        <v>295</v>
      </c>
      <c r="B44" s="106">
        <v>1</v>
      </c>
      <c r="C44" s="106">
        <v>5</v>
      </c>
      <c r="D44" s="107"/>
      <c r="E44" s="108"/>
      <c r="F44" s="120">
        <f>+F45</f>
        <v>39.6</v>
      </c>
      <c r="G44" s="120">
        <f>+G45</f>
        <v>40</v>
      </c>
    </row>
    <row r="45" spans="1:7" s="121" customFormat="1" ht="17.25" customHeight="1" x14ac:dyDescent="0.25">
      <c r="A45" s="105" t="s">
        <v>296</v>
      </c>
      <c r="B45" s="106">
        <v>1</v>
      </c>
      <c r="C45" s="106">
        <v>5</v>
      </c>
      <c r="D45" s="107" t="s">
        <v>297</v>
      </c>
      <c r="E45" s="108"/>
      <c r="F45" s="120">
        <f>+F46</f>
        <v>39.6</v>
      </c>
      <c r="G45" s="120">
        <f>+G46</f>
        <v>40</v>
      </c>
    </row>
    <row r="46" spans="1:7" ht="24.6" customHeight="1" x14ac:dyDescent="0.25">
      <c r="A46" s="117" t="s">
        <v>284</v>
      </c>
      <c r="B46" s="112">
        <v>1</v>
      </c>
      <c r="C46" s="112">
        <v>5</v>
      </c>
      <c r="D46" s="113" t="s">
        <v>297</v>
      </c>
      <c r="E46" s="114">
        <v>244</v>
      </c>
      <c r="F46" s="119">
        <v>39.6</v>
      </c>
      <c r="G46" s="119">
        <v>40</v>
      </c>
    </row>
    <row r="47" spans="1:7" ht="41.45" customHeight="1" x14ac:dyDescent="0.25">
      <c r="A47" s="110" t="s">
        <v>298</v>
      </c>
      <c r="B47" s="106">
        <v>1</v>
      </c>
      <c r="C47" s="106">
        <v>6</v>
      </c>
      <c r="D47" s="107"/>
      <c r="E47" s="108"/>
      <c r="F47" s="120">
        <f>+F48+F58</f>
        <v>7035.2000000000007</v>
      </c>
      <c r="G47" s="120">
        <f>+G48+G58</f>
        <v>7035.2000000000007</v>
      </c>
    </row>
    <row r="48" spans="1:7" s="121" customFormat="1" ht="28.15" customHeight="1" x14ac:dyDescent="0.25">
      <c r="A48" s="110" t="s">
        <v>299</v>
      </c>
      <c r="B48" s="106">
        <v>1</v>
      </c>
      <c r="C48" s="106">
        <v>6</v>
      </c>
      <c r="D48" s="107">
        <v>7701060000</v>
      </c>
      <c r="E48" s="108"/>
      <c r="F48" s="120">
        <f>SUM(F49:F57)</f>
        <v>5575.6</v>
      </c>
      <c r="G48" s="120">
        <f>SUM(G49:G57)</f>
        <v>5575.6</v>
      </c>
    </row>
    <row r="49" spans="1:7" ht="25.5" x14ac:dyDescent="0.25">
      <c r="A49" s="111" t="s">
        <v>269</v>
      </c>
      <c r="B49" s="112">
        <v>1</v>
      </c>
      <c r="C49" s="112">
        <v>6</v>
      </c>
      <c r="D49" s="122" t="s">
        <v>300</v>
      </c>
      <c r="E49" s="114">
        <v>121</v>
      </c>
      <c r="F49" s="119">
        <v>3662.5</v>
      </c>
      <c r="G49" s="119">
        <v>3662.5</v>
      </c>
    </row>
    <row r="50" spans="1:7" ht="39.75" customHeight="1" x14ac:dyDescent="0.25">
      <c r="A50" s="71" t="s">
        <v>272</v>
      </c>
      <c r="B50" s="112">
        <v>1</v>
      </c>
      <c r="C50" s="112">
        <v>6</v>
      </c>
      <c r="D50" s="122" t="s">
        <v>300</v>
      </c>
      <c r="E50" s="114">
        <v>129</v>
      </c>
      <c r="F50" s="119">
        <v>1106.0999999999999</v>
      </c>
      <c r="G50" s="119">
        <v>1106.0999999999999</v>
      </c>
    </row>
    <row r="51" spans="1:7" ht="25.5" x14ac:dyDescent="0.25">
      <c r="A51" s="117" t="s">
        <v>280</v>
      </c>
      <c r="B51" s="112">
        <v>1</v>
      </c>
      <c r="C51" s="112">
        <v>6</v>
      </c>
      <c r="D51" s="122" t="s">
        <v>300</v>
      </c>
      <c r="E51" s="114">
        <v>122</v>
      </c>
      <c r="F51" s="119">
        <v>20</v>
      </c>
      <c r="G51" s="119">
        <v>20</v>
      </c>
    </row>
    <row r="52" spans="1:7" ht="25.5" x14ac:dyDescent="0.25">
      <c r="A52" s="71" t="s">
        <v>282</v>
      </c>
      <c r="B52" s="112">
        <v>1</v>
      </c>
      <c r="C52" s="112">
        <v>6</v>
      </c>
      <c r="D52" s="122" t="s">
        <v>300</v>
      </c>
      <c r="E52" s="114">
        <v>242</v>
      </c>
      <c r="F52" s="119">
        <v>413</v>
      </c>
      <c r="G52" s="119">
        <v>413</v>
      </c>
    </row>
    <row r="53" spans="1:7" ht="24.75" customHeight="1" x14ac:dyDescent="0.25">
      <c r="A53" s="117" t="s">
        <v>284</v>
      </c>
      <c r="B53" s="112">
        <v>1</v>
      </c>
      <c r="C53" s="112">
        <v>6</v>
      </c>
      <c r="D53" s="122" t="s">
        <v>300</v>
      </c>
      <c r="E53" s="114">
        <v>244</v>
      </c>
      <c r="F53" s="119">
        <v>372</v>
      </c>
      <c r="G53" s="119">
        <v>372</v>
      </c>
    </row>
    <row r="54" spans="1:7" ht="24.75" hidden="1" customHeight="1" x14ac:dyDescent="0.25">
      <c r="A54" s="117" t="s">
        <v>284</v>
      </c>
      <c r="B54" s="112">
        <v>1</v>
      </c>
      <c r="C54" s="112">
        <v>6</v>
      </c>
      <c r="D54" s="122" t="s">
        <v>301</v>
      </c>
      <c r="E54" s="114">
        <v>244</v>
      </c>
      <c r="F54" s="119"/>
      <c r="G54" s="119"/>
    </row>
    <row r="55" spans="1:7" ht="24.75" hidden="1" customHeight="1" x14ac:dyDescent="0.25">
      <c r="A55" s="117" t="s">
        <v>284</v>
      </c>
      <c r="B55" s="112">
        <v>1</v>
      </c>
      <c r="C55" s="112">
        <v>6</v>
      </c>
      <c r="D55" s="122" t="s">
        <v>302</v>
      </c>
      <c r="E55" s="114">
        <v>244</v>
      </c>
      <c r="F55" s="119"/>
      <c r="G55" s="119"/>
    </row>
    <row r="56" spans="1:7" ht="25.5" x14ac:dyDescent="0.25">
      <c r="A56" s="111" t="s">
        <v>303</v>
      </c>
      <c r="B56" s="112">
        <v>1</v>
      </c>
      <c r="C56" s="112">
        <v>6</v>
      </c>
      <c r="D56" s="122" t="s">
        <v>300</v>
      </c>
      <c r="E56" s="114">
        <v>851</v>
      </c>
      <c r="F56" s="119">
        <v>1</v>
      </c>
      <c r="G56" s="119">
        <v>1</v>
      </c>
    </row>
    <row r="57" spans="1:7" ht="15" customHeight="1" x14ac:dyDescent="0.25">
      <c r="A57" s="111" t="s">
        <v>289</v>
      </c>
      <c r="B57" s="112">
        <v>1</v>
      </c>
      <c r="C57" s="112">
        <v>6</v>
      </c>
      <c r="D57" s="122" t="s">
        <v>300</v>
      </c>
      <c r="E57" s="114">
        <v>852</v>
      </c>
      <c r="F57" s="119">
        <v>1</v>
      </c>
      <c r="G57" s="119">
        <v>1</v>
      </c>
    </row>
    <row r="58" spans="1:7" ht="38.25" x14ac:dyDescent="0.25">
      <c r="A58" s="110" t="s">
        <v>304</v>
      </c>
      <c r="B58" s="106">
        <v>1</v>
      </c>
      <c r="C58" s="106">
        <v>6</v>
      </c>
      <c r="D58" s="107">
        <v>7701070000</v>
      </c>
      <c r="E58" s="108">
        <v>0</v>
      </c>
      <c r="F58" s="120">
        <f>SUM(F59:F62)</f>
        <v>1459.6</v>
      </c>
      <c r="G58" s="120">
        <f>SUM(G59:G62)</f>
        <v>1459.6</v>
      </c>
    </row>
    <row r="59" spans="1:7" ht="25.5" x14ac:dyDescent="0.25">
      <c r="A59" s="111" t="s">
        <v>269</v>
      </c>
      <c r="B59" s="112">
        <v>1</v>
      </c>
      <c r="C59" s="112">
        <v>6</v>
      </c>
      <c r="D59" s="113" t="s">
        <v>305</v>
      </c>
      <c r="E59" s="114">
        <v>121</v>
      </c>
      <c r="F59" s="119">
        <v>1090.3</v>
      </c>
      <c r="G59" s="119">
        <v>1090.3</v>
      </c>
    </row>
    <row r="60" spans="1:7" ht="40.5" customHeight="1" x14ac:dyDescent="0.25">
      <c r="A60" s="71" t="s">
        <v>272</v>
      </c>
      <c r="B60" s="112">
        <v>1</v>
      </c>
      <c r="C60" s="112">
        <v>6</v>
      </c>
      <c r="D60" s="113" t="s">
        <v>305</v>
      </c>
      <c r="E60" s="114">
        <v>129</v>
      </c>
      <c r="F60" s="119">
        <v>329.3</v>
      </c>
      <c r="G60" s="119">
        <v>329.3</v>
      </c>
    </row>
    <row r="61" spans="1:7" ht="25.5" x14ac:dyDescent="0.25">
      <c r="A61" s="117" t="s">
        <v>280</v>
      </c>
      <c r="B61" s="112">
        <v>1</v>
      </c>
      <c r="C61" s="112">
        <v>6</v>
      </c>
      <c r="D61" s="113" t="s">
        <v>305</v>
      </c>
      <c r="E61" s="114">
        <v>122</v>
      </c>
      <c r="F61" s="119">
        <v>30</v>
      </c>
      <c r="G61" s="119">
        <v>30</v>
      </c>
    </row>
    <row r="62" spans="1:7" ht="25.5" customHeight="1" x14ac:dyDescent="0.25">
      <c r="A62" s="117" t="s">
        <v>284</v>
      </c>
      <c r="B62" s="112">
        <v>1</v>
      </c>
      <c r="C62" s="112">
        <v>6</v>
      </c>
      <c r="D62" s="113" t="s">
        <v>305</v>
      </c>
      <c r="E62" s="114">
        <v>244</v>
      </c>
      <c r="F62" s="119">
        <v>10</v>
      </c>
      <c r="G62" s="119">
        <v>10</v>
      </c>
    </row>
    <row r="63" spans="1:7" x14ac:dyDescent="0.25">
      <c r="A63" s="105" t="s">
        <v>306</v>
      </c>
      <c r="B63" s="123" t="s">
        <v>307</v>
      </c>
      <c r="C63" s="123">
        <v>11</v>
      </c>
      <c r="D63" s="107"/>
      <c r="E63" s="108"/>
      <c r="F63" s="120">
        <f>SUM(F64:F68)</f>
        <v>2500</v>
      </c>
      <c r="G63" s="120">
        <f>SUM(G64:G68)</f>
        <v>2500</v>
      </c>
    </row>
    <row r="64" spans="1:7" ht="25.5" customHeight="1" x14ac:dyDescent="0.25">
      <c r="A64" s="111" t="s">
        <v>308</v>
      </c>
      <c r="B64" s="124" t="s">
        <v>307</v>
      </c>
      <c r="C64" s="124">
        <v>11</v>
      </c>
      <c r="D64" s="125" t="s">
        <v>309</v>
      </c>
      <c r="E64" s="114">
        <v>870</v>
      </c>
      <c r="F64" s="119">
        <v>2187</v>
      </c>
      <c r="G64" s="119">
        <v>2187</v>
      </c>
    </row>
    <row r="65" spans="1:7" ht="16.5" hidden="1" customHeight="1" x14ac:dyDescent="0.25">
      <c r="A65" s="111" t="s">
        <v>310</v>
      </c>
      <c r="B65" s="124" t="s">
        <v>307</v>
      </c>
      <c r="C65" s="124">
        <v>11</v>
      </c>
      <c r="D65" s="125" t="s">
        <v>311</v>
      </c>
      <c r="E65" s="114">
        <v>360</v>
      </c>
      <c r="F65" s="119"/>
      <c r="G65" s="119"/>
    </row>
    <row r="66" spans="1:7" ht="25.5" hidden="1" x14ac:dyDescent="0.25">
      <c r="A66" s="117" t="s">
        <v>284</v>
      </c>
      <c r="B66" s="124" t="s">
        <v>307</v>
      </c>
      <c r="C66" s="124">
        <v>11</v>
      </c>
      <c r="D66" s="125" t="s">
        <v>312</v>
      </c>
      <c r="E66" s="124" t="s">
        <v>285</v>
      </c>
      <c r="F66" s="126"/>
      <c r="G66" s="126"/>
    </row>
    <row r="67" spans="1:7" ht="25.5" hidden="1" x14ac:dyDescent="0.25">
      <c r="A67" s="117" t="s">
        <v>284</v>
      </c>
      <c r="B67" s="124" t="s">
        <v>307</v>
      </c>
      <c r="C67" s="124">
        <v>11</v>
      </c>
      <c r="D67" s="125" t="s">
        <v>313</v>
      </c>
      <c r="E67" s="124" t="s">
        <v>285</v>
      </c>
      <c r="F67" s="119"/>
      <c r="G67" s="119"/>
    </row>
    <row r="68" spans="1:7" ht="25.5" x14ac:dyDescent="0.25">
      <c r="A68" s="117" t="s">
        <v>284</v>
      </c>
      <c r="B68" s="124" t="s">
        <v>307</v>
      </c>
      <c r="C68" s="124">
        <v>11</v>
      </c>
      <c r="D68" s="125" t="s">
        <v>314</v>
      </c>
      <c r="E68" s="124" t="s">
        <v>315</v>
      </c>
      <c r="F68" s="119">
        <v>313</v>
      </c>
      <c r="G68" s="119">
        <v>313</v>
      </c>
    </row>
    <row r="69" spans="1:7" ht="15.6" customHeight="1" x14ac:dyDescent="0.25">
      <c r="A69" s="110" t="s">
        <v>316</v>
      </c>
      <c r="B69" s="106">
        <v>1</v>
      </c>
      <c r="C69" s="106">
        <v>13</v>
      </c>
      <c r="D69" s="125"/>
      <c r="E69" s="124"/>
      <c r="F69" s="120">
        <f>+F70+F74+F72</f>
        <v>682.6</v>
      </c>
      <c r="G69" s="120">
        <f>+G70+G74+G72</f>
        <v>682.6</v>
      </c>
    </row>
    <row r="70" spans="1:7" ht="37.5" customHeight="1" x14ac:dyDescent="0.25">
      <c r="A70" s="105" t="s">
        <v>317</v>
      </c>
      <c r="B70" s="106">
        <v>1</v>
      </c>
      <c r="C70" s="106">
        <v>13</v>
      </c>
      <c r="D70" s="127" t="s">
        <v>318</v>
      </c>
      <c r="E70" s="108"/>
      <c r="F70" s="120">
        <f>SUM(F71:F71)</f>
        <v>100</v>
      </c>
      <c r="G70" s="120">
        <f>SUM(G71:G71)</f>
        <v>100</v>
      </c>
    </row>
    <row r="71" spans="1:7" ht="26.25" customHeight="1" x14ac:dyDescent="0.25">
      <c r="A71" s="117" t="s">
        <v>284</v>
      </c>
      <c r="B71" s="112">
        <v>1</v>
      </c>
      <c r="C71" s="112">
        <v>13</v>
      </c>
      <c r="D71" s="125" t="s">
        <v>318</v>
      </c>
      <c r="E71" s="114">
        <v>244</v>
      </c>
      <c r="F71" s="119">
        <v>100</v>
      </c>
      <c r="G71" s="119">
        <v>100</v>
      </c>
    </row>
    <row r="72" spans="1:7" ht="67.150000000000006" hidden="1" customHeight="1" x14ac:dyDescent="0.25">
      <c r="A72" s="105" t="s">
        <v>319</v>
      </c>
      <c r="B72" s="106">
        <v>1</v>
      </c>
      <c r="C72" s="106">
        <v>13</v>
      </c>
      <c r="D72" s="127" t="s">
        <v>320</v>
      </c>
      <c r="E72" s="108"/>
      <c r="F72" s="120">
        <f>+F73</f>
        <v>0</v>
      </c>
      <c r="G72" s="120">
        <f>+G73</f>
        <v>0</v>
      </c>
    </row>
    <row r="73" spans="1:7" ht="26.25" hidden="1" customHeight="1" x14ac:dyDescent="0.25">
      <c r="A73" s="117" t="s">
        <v>284</v>
      </c>
      <c r="B73" s="112">
        <v>1</v>
      </c>
      <c r="C73" s="112">
        <v>13</v>
      </c>
      <c r="D73" s="125" t="s">
        <v>321</v>
      </c>
      <c r="E73" s="114">
        <v>244</v>
      </c>
      <c r="F73" s="119"/>
      <c r="G73" s="119"/>
    </row>
    <row r="74" spans="1:7" x14ac:dyDescent="0.25">
      <c r="A74" s="110" t="s">
        <v>322</v>
      </c>
      <c r="B74" s="106">
        <v>1</v>
      </c>
      <c r="C74" s="106">
        <v>13</v>
      </c>
      <c r="D74" s="128" t="s">
        <v>323</v>
      </c>
      <c r="E74" s="108">
        <v>0</v>
      </c>
      <c r="F74" s="120">
        <f>SUM(F75:F77)</f>
        <v>582.6</v>
      </c>
      <c r="G74" s="120">
        <f>SUM(G75:G77)</f>
        <v>582.6</v>
      </c>
    </row>
    <row r="75" spans="1:7" ht="24" customHeight="1" x14ac:dyDescent="0.25">
      <c r="A75" s="111" t="s">
        <v>269</v>
      </c>
      <c r="B75" s="112">
        <v>1</v>
      </c>
      <c r="C75" s="112">
        <v>13</v>
      </c>
      <c r="D75" s="122" t="s">
        <v>323</v>
      </c>
      <c r="E75" s="114">
        <v>121</v>
      </c>
      <c r="F75" s="119">
        <v>446.7</v>
      </c>
      <c r="G75" s="119">
        <v>446.7</v>
      </c>
    </row>
    <row r="76" spans="1:7" ht="39.75" customHeight="1" x14ac:dyDescent="0.25">
      <c r="A76" s="71" t="s">
        <v>272</v>
      </c>
      <c r="B76" s="112">
        <v>1</v>
      </c>
      <c r="C76" s="112">
        <v>13</v>
      </c>
      <c r="D76" s="122" t="s">
        <v>323</v>
      </c>
      <c r="E76" s="114">
        <v>129</v>
      </c>
      <c r="F76" s="119">
        <v>134.9</v>
      </c>
      <c r="G76" s="119">
        <v>134.9</v>
      </c>
    </row>
    <row r="77" spans="1:7" ht="25.5" customHeight="1" x14ac:dyDescent="0.25">
      <c r="A77" s="117" t="s">
        <v>284</v>
      </c>
      <c r="B77" s="112">
        <v>1</v>
      </c>
      <c r="C77" s="112">
        <v>13</v>
      </c>
      <c r="D77" s="122" t="s">
        <v>323</v>
      </c>
      <c r="E77" s="114">
        <v>244</v>
      </c>
      <c r="F77" s="119">
        <v>1</v>
      </c>
      <c r="G77" s="119">
        <v>1</v>
      </c>
    </row>
    <row r="78" spans="1:7" ht="16.5" customHeight="1" x14ac:dyDescent="0.25">
      <c r="A78" s="110" t="s">
        <v>324</v>
      </c>
      <c r="B78" s="106">
        <v>2</v>
      </c>
      <c r="C78" s="106"/>
      <c r="D78" s="128"/>
      <c r="E78" s="108"/>
      <c r="F78" s="120">
        <f>+F79</f>
        <v>1601.6</v>
      </c>
      <c r="G78" s="120">
        <f>+G79</f>
        <v>1620.7</v>
      </c>
    </row>
    <row r="79" spans="1:7" ht="16.5" customHeight="1" x14ac:dyDescent="0.25">
      <c r="A79" s="110" t="s">
        <v>325</v>
      </c>
      <c r="B79" s="106">
        <v>2</v>
      </c>
      <c r="C79" s="106">
        <v>3</v>
      </c>
      <c r="D79" s="128"/>
      <c r="E79" s="108">
        <v>0</v>
      </c>
      <c r="F79" s="120">
        <f>+F80</f>
        <v>1601.6</v>
      </c>
      <c r="G79" s="120">
        <f>+G80</f>
        <v>1620.7</v>
      </c>
    </row>
    <row r="80" spans="1:7" ht="16.5" customHeight="1" x14ac:dyDescent="0.25">
      <c r="A80" s="111" t="s">
        <v>326</v>
      </c>
      <c r="B80" s="112">
        <v>2</v>
      </c>
      <c r="C80" s="112">
        <v>3</v>
      </c>
      <c r="D80" s="122" t="s">
        <v>327</v>
      </c>
      <c r="E80" s="114">
        <v>530</v>
      </c>
      <c r="F80" s="119">
        <v>1601.6</v>
      </c>
      <c r="G80" s="119">
        <v>1620.7</v>
      </c>
    </row>
    <row r="81" spans="1:7" s="121" customFormat="1" ht="25.9" customHeight="1" x14ac:dyDescent="0.25">
      <c r="A81" s="105" t="s">
        <v>328</v>
      </c>
      <c r="B81" s="106">
        <v>3</v>
      </c>
      <c r="C81" s="106"/>
      <c r="D81" s="128"/>
      <c r="E81" s="108"/>
      <c r="F81" s="120">
        <f>+F82+F87</f>
        <v>2036.9</v>
      </c>
      <c r="G81" s="120">
        <f>+G82+G87</f>
        <v>2036.9</v>
      </c>
    </row>
    <row r="82" spans="1:7" ht="38.25" x14ac:dyDescent="0.25">
      <c r="A82" s="110" t="s">
        <v>329</v>
      </c>
      <c r="B82" s="106">
        <v>3</v>
      </c>
      <c r="C82" s="106">
        <v>9</v>
      </c>
      <c r="D82" s="128"/>
      <c r="E82" s="108"/>
      <c r="F82" s="120">
        <f>SUM(F83:F86)</f>
        <v>1804.9</v>
      </c>
      <c r="G82" s="120">
        <f>SUM(G83:G86)</f>
        <v>1804.9</v>
      </c>
    </row>
    <row r="83" spans="1:7" ht="16.5" customHeight="1" x14ac:dyDescent="0.25">
      <c r="A83" s="117" t="s">
        <v>330</v>
      </c>
      <c r="B83" s="112">
        <v>3</v>
      </c>
      <c r="C83" s="112">
        <v>9</v>
      </c>
      <c r="D83" s="122" t="s">
        <v>331</v>
      </c>
      <c r="E83" s="114">
        <v>111</v>
      </c>
      <c r="F83" s="119">
        <v>1056</v>
      </c>
      <c r="G83" s="119">
        <v>1056</v>
      </c>
    </row>
    <row r="84" spans="1:7" ht="24.75" customHeight="1" x14ac:dyDescent="0.25">
      <c r="A84" s="71" t="s">
        <v>332</v>
      </c>
      <c r="B84" s="112">
        <v>3</v>
      </c>
      <c r="C84" s="112">
        <v>9</v>
      </c>
      <c r="D84" s="122" t="s">
        <v>331</v>
      </c>
      <c r="E84" s="114">
        <v>119</v>
      </c>
      <c r="F84" s="119">
        <v>318.89999999999998</v>
      </c>
      <c r="G84" s="119">
        <v>318.89999999999998</v>
      </c>
    </row>
    <row r="85" spans="1:7" ht="25.5" x14ac:dyDescent="0.25">
      <c r="A85" s="71" t="s">
        <v>282</v>
      </c>
      <c r="B85" s="112">
        <v>3</v>
      </c>
      <c r="C85" s="112">
        <v>9</v>
      </c>
      <c r="D85" s="122" t="s">
        <v>331</v>
      </c>
      <c r="E85" s="114">
        <v>242</v>
      </c>
      <c r="F85" s="119">
        <v>220</v>
      </c>
      <c r="G85" s="119">
        <v>220</v>
      </c>
    </row>
    <row r="86" spans="1:7" ht="27.75" customHeight="1" x14ac:dyDescent="0.25">
      <c r="A86" s="117" t="s">
        <v>284</v>
      </c>
      <c r="B86" s="112">
        <v>3</v>
      </c>
      <c r="C86" s="112">
        <v>9</v>
      </c>
      <c r="D86" s="122" t="s">
        <v>331</v>
      </c>
      <c r="E86" s="114">
        <v>244</v>
      </c>
      <c r="F86" s="119">
        <v>210</v>
      </c>
      <c r="G86" s="119">
        <v>210</v>
      </c>
    </row>
    <row r="87" spans="1:7" ht="27.75" customHeight="1" x14ac:dyDescent="0.25">
      <c r="A87" s="110" t="s">
        <v>333</v>
      </c>
      <c r="B87" s="106">
        <v>3</v>
      </c>
      <c r="C87" s="106">
        <v>14</v>
      </c>
      <c r="D87" s="122"/>
      <c r="E87" s="114"/>
      <c r="F87" s="120">
        <f>+F88+F90+F92</f>
        <v>232</v>
      </c>
      <c r="G87" s="120">
        <f>+G88+G90+G92</f>
        <v>232</v>
      </c>
    </row>
    <row r="88" spans="1:7" ht="27" customHeight="1" x14ac:dyDescent="0.25">
      <c r="A88" s="283" t="s">
        <v>334</v>
      </c>
      <c r="B88" s="106">
        <v>3</v>
      </c>
      <c r="C88" s="106">
        <v>14</v>
      </c>
      <c r="D88" s="127" t="s">
        <v>335</v>
      </c>
      <c r="E88" s="108"/>
      <c r="F88" s="120">
        <f>SUM(F89:F89)</f>
        <v>50</v>
      </c>
      <c r="G88" s="120">
        <f>SUM(G89:G89)</f>
        <v>50</v>
      </c>
    </row>
    <row r="89" spans="1:7" ht="25.5" customHeight="1" x14ac:dyDescent="0.25">
      <c r="A89" s="117" t="s">
        <v>284</v>
      </c>
      <c r="B89" s="112">
        <v>3</v>
      </c>
      <c r="C89" s="112">
        <v>14</v>
      </c>
      <c r="D89" s="125" t="s">
        <v>335</v>
      </c>
      <c r="E89" s="114">
        <v>244</v>
      </c>
      <c r="F89" s="119">
        <v>50</v>
      </c>
      <c r="G89" s="119">
        <v>50</v>
      </c>
    </row>
    <row r="90" spans="1:7" ht="25.5" customHeight="1" x14ac:dyDescent="0.25">
      <c r="A90" s="283" t="s">
        <v>336</v>
      </c>
      <c r="B90" s="106">
        <v>3</v>
      </c>
      <c r="C90" s="106">
        <v>14</v>
      </c>
      <c r="D90" s="127" t="s">
        <v>337</v>
      </c>
      <c r="E90" s="108"/>
      <c r="F90" s="120">
        <f>SUM(F91:F91)</f>
        <v>50</v>
      </c>
      <c r="G90" s="120">
        <f>SUM(G91:G91)</f>
        <v>50</v>
      </c>
    </row>
    <row r="91" spans="1:7" ht="25.5" customHeight="1" x14ac:dyDescent="0.25">
      <c r="A91" s="117" t="s">
        <v>284</v>
      </c>
      <c r="B91" s="112">
        <v>3</v>
      </c>
      <c r="C91" s="112">
        <v>14</v>
      </c>
      <c r="D91" s="125" t="s">
        <v>337</v>
      </c>
      <c r="E91" s="114">
        <v>244</v>
      </c>
      <c r="F91" s="119">
        <v>50</v>
      </c>
      <c r="G91" s="119">
        <v>50</v>
      </c>
    </row>
    <row r="92" spans="1:7" ht="40.9" customHeight="1" x14ac:dyDescent="0.25">
      <c r="A92" s="283" t="s">
        <v>338</v>
      </c>
      <c r="B92" s="106">
        <v>3</v>
      </c>
      <c r="C92" s="106">
        <v>14</v>
      </c>
      <c r="D92" s="127" t="s">
        <v>339</v>
      </c>
      <c r="E92" s="108"/>
      <c r="F92" s="120">
        <f>SUM(F93:F93)</f>
        <v>132</v>
      </c>
      <c r="G92" s="120">
        <f>SUM(G93:G93)</f>
        <v>132</v>
      </c>
    </row>
    <row r="93" spans="1:7" ht="25.5" customHeight="1" x14ac:dyDescent="0.25">
      <c r="A93" s="117" t="s">
        <v>284</v>
      </c>
      <c r="B93" s="112">
        <v>3</v>
      </c>
      <c r="C93" s="112">
        <v>14</v>
      </c>
      <c r="D93" s="125" t="s">
        <v>339</v>
      </c>
      <c r="E93" s="114">
        <v>244</v>
      </c>
      <c r="F93" s="119">
        <v>132</v>
      </c>
      <c r="G93" s="119">
        <v>132</v>
      </c>
    </row>
    <row r="94" spans="1:7" ht="17.25" customHeight="1" x14ac:dyDescent="0.25">
      <c r="A94" s="110" t="s">
        <v>340</v>
      </c>
      <c r="B94" s="106">
        <v>4</v>
      </c>
      <c r="C94" s="106"/>
      <c r="D94" s="125"/>
      <c r="E94" s="114"/>
      <c r="F94" s="120">
        <f>+F95+F109+F114</f>
        <v>9215.5</v>
      </c>
      <c r="G94" s="120">
        <f>+G95+G109+G114</f>
        <v>9215.5</v>
      </c>
    </row>
    <row r="95" spans="1:7" ht="17.25" customHeight="1" x14ac:dyDescent="0.25">
      <c r="A95" s="110" t="s">
        <v>341</v>
      </c>
      <c r="B95" s="106">
        <v>4</v>
      </c>
      <c r="C95" s="106">
        <v>5</v>
      </c>
      <c r="D95" s="129"/>
      <c r="E95" s="129"/>
      <c r="F95" s="130">
        <f>SUM(F96:F108)</f>
        <v>2018.5</v>
      </c>
      <c r="G95" s="130">
        <f>SUM(G96:G108)</f>
        <v>2018.5</v>
      </c>
    </row>
    <row r="96" spans="1:7" ht="25.5" x14ac:dyDescent="0.25">
      <c r="A96" s="111" t="s">
        <v>269</v>
      </c>
      <c r="B96" s="112">
        <v>4</v>
      </c>
      <c r="C96" s="112">
        <v>5</v>
      </c>
      <c r="D96" s="113" t="s">
        <v>342</v>
      </c>
      <c r="E96" s="114">
        <v>121</v>
      </c>
      <c r="F96" s="119">
        <v>1197</v>
      </c>
      <c r="G96" s="119">
        <v>1197</v>
      </c>
    </row>
    <row r="97" spans="1:7" ht="39.75" customHeight="1" x14ac:dyDescent="0.25">
      <c r="A97" s="71" t="s">
        <v>272</v>
      </c>
      <c r="B97" s="112">
        <v>4</v>
      </c>
      <c r="C97" s="112">
        <v>5</v>
      </c>
      <c r="D97" s="113" t="s">
        <v>342</v>
      </c>
      <c r="E97" s="114">
        <v>129</v>
      </c>
      <c r="F97" s="119">
        <v>361.5</v>
      </c>
      <c r="G97" s="119">
        <v>361.5</v>
      </c>
    </row>
    <row r="98" spans="1:7" ht="25.5" x14ac:dyDescent="0.25">
      <c r="A98" s="117" t="s">
        <v>280</v>
      </c>
      <c r="B98" s="112">
        <v>4</v>
      </c>
      <c r="C98" s="112">
        <v>5</v>
      </c>
      <c r="D98" s="113" t="s">
        <v>342</v>
      </c>
      <c r="E98" s="114">
        <v>122</v>
      </c>
      <c r="F98" s="119">
        <v>10</v>
      </c>
      <c r="G98" s="119">
        <v>10</v>
      </c>
    </row>
    <row r="99" spans="1:7" ht="25.5" hidden="1" x14ac:dyDescent="0.25">
      <c r="A99" s="71" t="s">
        <v>282</v>
      </c>
      <c r="B99" s="112">
        <v>4</v>
      </c>
      <c r="C99" s="112">
        <v>5</v>
      </c>
      <c r="D99" s="113" t="s">
        <v>343</v>
      </c>
      <c r="E99" s="114">
        <v>242</v>
      </c>
      <c r="F99" s="119"/>
      <c r="G99" s="119"/>
    </row>
    <row r="100" spans="1:7" ht="25.5" x14ac:dyDescent="0.25">
      <c r="A100" s="71" t="s">
        <v>282</v>
      </c>
      <c r="B100" s="112">
        <v>4</v>
      </c>
      <c r="C100" s="112">
        <v>5</v>
      </c>
      <c r="D100" s="113" t="s">
        <v>342</v>
      </c>
      <c r="E100" s="114">
        <v>242</v>
      </c>
      <c r="F100" s="119">
        <v>40</v>
      </c>
      <c r="G100" s="119">
        <v>40</v>
      </c>
    </row>
    <row r="101" spans="1:7" ht="25.5" hidden="1" x14ac:dyDescent="0.25">
      <c r="A101" s="71" t="s">
        <v>282</v>
      </c>
      <c r="B101" s="112">
        <v>4</v>
      </c>
      <c r="C101" s="112">
        <v>5</v>
      </c>
      <c r="D101" s="113" t="s">
        <v>344</v>
      </c>
      <c r="E101" s="114">
        <v>242</v>
      </c>
      <c r="F101" s="119"/>
      <c r="G101" s="119"/>
    </row>
    <row r="102" spans="1:7" ht="25.5" hidden="1" x14ac:dyDescent="0.25">
      <c r="A102" s="71" t="s">
        <v>282</v>
      </c>
      <c r="B102" s="112">
        <v>4</v>
      </c>
      <c r="C102" s="112">
        <v>5</v>
      </c>
      <c r="D102" s="113" t="s">
        <v>345</v>
      </c>
      <c r="E102" s="114">
        <v>242</v>
      </c>
      <c r="F102" s="119"/>
      <c r="G102" s="119"/>
    </row>
    <row r="103" spans="1:7" ht="25.5" hidden="1" x14ac:dyDescent="0.25">
      <c r="A103" s="71" t="s">
        <v>282</v>
      </c>
      <c r="B103" s="112">
        <v>4</v>
      </c>
      <c r="C103" s="112">
        <v>5</v>
      </c>
      <c r="D103" s="113" t="s">
        <v>346</v>
      </c>
      <c r="E103" s="114">
        <v>242</v>
      </c>
      <c r="F103" s="119"/>
      <c r="G103" s="119"/>
    </row>
    <row r="104" spans="1:7" ht="26.25" customHeight="1" x14ac:dyDescent="0.25">
      <c r="A104" s="117" t="s">
        <v>284</v>
      </c>
      <c r="B104" s="112">
        <v>4</v>
      </c>
      <c r="C104" s="112">
        <v>5</v>
      </c>
      <c r="D104" s="113" t="s">
        <v>342</v>
      </c>
      <c r="E104" s="114" t="s">
        <v>285</v>
      </c>
      <c r="F104" s="119">
        <v>410</v>
      </c>
      <c r="G104" s="119">
        <v>410</v>
      </c>
    </row>
    <row r="105" spans="1:7" ht="30" hidden="1" customHeight="1" x14ac:dyDescent="0.25">
      <c r="A105" s="117" t="s">
        <v>284</v>
      </c>
      <c r="B105" s="112">
        <v>4</v>
      </c>
      <c r="C105" s="112">
        <v>5</v>
      </c>
      <c r="D105" s="113" t="s">
        <v>347</v>
      </c>
      <c r="E105" s="114" t="s">
        <v>348</v>
      </c>
      <c r="F105" s="119"/>
      <c r="G105" s="119"/>
    </row>
    <row r="106" spans="1:7" ht="30" hidden="1" customHeight="1" x14ac:dyDescent="0.25">
      <c r="A106" s="117" t="s">
        <v>284</v>
      </c>
      <c r="B106" s="112">
        <v>4</v>
      </c>
      <c r="C106" s="112">
        <v>5</v>
      </c>
      <c r="D106" s="113" t="s">
        <v>349</v>
      </c>
      <c r="E106" s="114" t="s">
        <v>350</v>
      </c>
      <c r="F106" s="119"/>
      <c r="G106" s="119"/>
    </row>
    <row r="107" spans="1:7" ht="30" hidden="1" customHeight="1" x14ac:dyDescent="0.25">
      <c r="A107" s="117" t="s">
        <v>284</v>
      </c>
      <c r="B107" s="112">
        <v>4</v>
      </c>
      <c r="C107" s="112">
        <v>5</v>
      </c>
      <c r="D107" s="113" t="s">
        <v>351</v>
      </c>
      <c r="E107" s="114" t="s">
        <v>352</v>
      </c>
      <c r="F107" s="119"/>
      <c r="G107" s="119"/>
    </row>
    <row r="108" spans="1:7" ht="30" hidden="1" customHeight="1" x14ac:dyDescent="0.25">
      <c r="A108" s="117" t="s">
        <v>284</v>
      </c>
      <c r="B108" s="112">
        <v>4</v>
      </c>
      <c r="C108" s="112">
        <v>5</v>
      </c>
      <c r="D108" s="113" t="s">
        <v>353</v>
      </c>
      <c r="E108" s="114" t="s">
        <v>354</v>
      </c>
      <c r="F108" s="119"/>
      <c r="G108" s="119"/>
    </row>
    <row r="109" spans="1:7" ht="18" customHeight="1" x14ac:dyDescent="0.25">
      <c r="A109" s="110" t="s">
        <v>355</v>
      </c>
      <c r="B109" s="106">
        <v>4</v>
      </c>
      <c r="C109" s="106">
        <v>9</v>
      </c>
      <c r="D109" s="107"/>
      <c r="E109" s="108"/>
      <c r="F109" s="120">
        <f>SUM(F110:F113)</f>
        <v>5891</v>
      </c>
      <c r="G109" s="120">
        <f>SUM(G110:G113)</f>
        <v>5891</v>
      </c>
    </row>
    <row r="110" spans="1:7" ht="28.5" customHeight="1" x14ac:dyDescent="0.25">
      <c r="A110" s="117" t="s">
        <v>284</v>
      </c>
      <c r="B110" s="112">
        <v>4</v>
      </c>
      <c r="C110" s="112">
        <v>9</v>
      </c>
      <c r="D110" s="131" t="s">
        <v>356</v>
      </c>
      <c r="E110" s="114">
        <v>244</v>
      </c>
      <c r="F110" s="119">
        <v>5891</v>
      </c>
      <c r="G110" s="119">
        <v>5891</v>
      </c>
    </row>
    <row r="111" spans="1:7" ht="25.5" hidden="1" x14ac:dyDescent="0.25">
      <c r="A111" s="117" t="s">
        <v>284</v>
      </c>
      <c r="B111" s="112">
        <v>4</v>
      </c>
      <c r="C111" s="112">
        <v>9</v>
      </c>
      <c r="D111" s="131" t="s">
        <v>357</v>
      </c>
      <c r="E111" s="114">
        <v>244</v>
      </c>
      <c r="F111" s="119"/>
      <c r="G111" s="119"/>
    </row>
    <row r="112" spans="1:7" ht="25.5" hidden="1" x14ac:dyDescent="0.25">
      <c r="A112" s="117" t="s">
        <v>284</v>
      </c>
      <c r="B112" s="112">
        <v>4</v>
      </c>
      <c r="C112" s="112">
        <v>9</v>
      </c>
      <c r="D112" s="131" t="s">
        <v>358</v>
      </c>
      <c r="E112" s="114">
        <v>244</v>
      </c>
      <c r="F112" s="119"/>
      <c r="G112" s="119"/>
    </row>
    <row r="113" spans="1:7" ht="25.5" hidden="1" x14ac:dyDescent="0.25">
      <c r="A113" s="117" t="s">
        <v>284</v>
      </c>
      <c r="B113" s="112">
        <v>4</v>
      </c>
      <c r="C113" s="112">
        <v>9</v>
      </c>
      <c r="D113" s="131" t="s">
        <v>359</v>
      </c>
      <c r="E113" s="114">
        <v>244</v>
      </c>
      <c r="F113" s="119"/>
      <c r="G113" s="119"/>
    </row>
    <row r="114" spans="1:7" ht="21.6" customHeight="1" x14ac:dyDescent="0.25">
      <c r="A114" s="110" t="s">
        <v>360</v>
      </c>
      <c r="B114" s="106">
        <v>4</v>
      </c>
      <c r="C114" s="106">
        <v>12</v>
      </c>
      <c r="D114" s="131"/>
      <c r="E114" s="114"/>
      <c r="F114" s="120">
        <f>+F115+F117+F119+F129+F125+F123+F127+F132+F134</f>
        <v>1306</v>
      </c>
      <c r="G114" s="120">
        <f>+G115+G117+G119+G129+G125+G123+G127+G132+G134</f>
        <v>1306</v>
      </c>
    </row>
    <row r="115" spans="1:7" ht="25.5" hidden="1" x14ac:dyDescent="0.25">
      <c r="A115" s="110" t="s">
        <v>361</v>
      </c>
      <c r="B115" s="106">
        <v>4</v>
      </c>
      <c r="C115" s="106">
        <v>12</v>
      </c>
      <c r="D115" s="132" t="s">
        <v>362</v>
      </c>
      <c r="E115" s="108"/>
      <c r="F115" s="120">
        <f>+F116</f>
        <v>0</v>
      </c>
      <c r="G115" s="120">
        <f>+G116</f>
        <v>0</v>
      </c>
    </row>
    <row r="116" spans="1:7" ht="27" hidden="1" customHeight="1" x14ac:dyDescent="0.25">
      <c r="A116" s="117" t="s">
        <v>284</v>
      </c>
      <c r="B116" s="112">
        <v>4</v>
      </c>
      <c r="C116" s="112">
        <v>12</v>
      </c>
      <c r="D116" s="131" t="s">
        <v>362</v>
      </c>
      <c r="E116" s="114">
        <v>244</v>
      </c>
      <c r="F116" s="119"/>
      <c r="G116" s="119"/>
    </row>
    <row r="117" spans="1:7" ht="25.5" hidden="1" x14ac:dyDescent="0.25">
      <c r="A117" s="110" t="s">
        <v>363</v>
      </c>
      <c r="B117" s="106">
        <v>4</v>
      </c>
      <c r="C117" s="106">
        <v>12</v>
      </c>
      <c r="D117" s="132" t="s">
        <v>364</v>
      </c>
      <c r="E117" s="108"/>
      <c r="F117" s="120">
        <f>+F118</f>
        <v>0</v>
      </c>
      <c r="G117" s="120">
        <f>+G118</f>
        <v>0</v>
      </c>
    </row>
    <row r="118" spans="1:7" ht="28.5" hidden="1" customHeight="1" x14ac:dyDescent="0.25">
      <c r="A118" s="117" t="s">
        <v>284</v>
      </c>
      <c r="B118" s="112">
        <v>4</v>
      </c>
      <c r="C118" s="112">
        <v>12</v>
      </c>
      <c r="D118" s="131" t="s">
        <v>364</v>
      </c>
      <c r="E118" s="114">
        <v>244</v>
      </c>
      <c r="F118" s="119"/>
      <c r="G118" s="119"/>
    </row>
    <row r="119" spans="1:7" ht="38.25" x14ac:dyDescent="0.25">
      <c r="A119" s="284" t="s">
        <v>365</v>
      </c>
      <c r="B119" s="106">
        <v>4</v>
      </c>
      <c r="C119" s="106">
        <v>12</v>
      </c>
      <c r="D119" s="128" t="s">
        <v>366</v>
      </c>
      <c r="E119" s="108"/>
      <c r="F119" s="120">
        <f>SUM(F120:F122)</f>
        <v>222.3</v>
      </c>
      <c r="G119" s="120">
        <f>SUM(G120:G122)</f>
        <v>222.3</v>
      </c>
    </row>
    <row r="120" spans="1:7" ht="25.5" hidden="1" x14ac:dyDescent="0.25">
      <c r="A120" s="117" t="s">
        <v>284</v>
      </c>
      <c r="B120" s="112">
        <v>4</v>
      </c>
      <c r="C120" s="112">
        <v>12</v>
      </c>
      <c r="D120" s="122" t="s">
        <v>367</v>
      </c>
      <c r="E120" s="114">
        <v>244</v>
      </c>
      <c r="F120" s="119"/>
      <c r="G120" s="119"/>
    </row>
    <row r="121" spans="1:7" ht="25.5" x14ac:dyDescent="0.25">
      <c r="A121" s="117" t="s">
        <v>284</v>
      </c>
      <c r="B121" s="112">
        <v>4</v>
      </c>
      <c r="C121" s="112">
        <v>12</v>
      </c>
      <c r="D121" s="122" t="s">
        <v>366</v>
      </c>
      <c r="E121" s="114">
        <v>244</v>
      </c>
      <c r="F121" s="119">
        <v>222.3</v>
      </c>
      <c r="G121" s="119">
        <v>222.3</v>
      </c>
    </row>
    <row r="122" spans="1:7" hidden="1" x14ac:dyDescent="0.25">
      <c r="A122" s="111" t="s">
        <v>368</v>
      </c>
      <c r="B122" s="112">
        <v>4</v>
      </c>
      <c r="C122" s="112">
        <v>12</v>
      </c>
      <c r="D122" s="122" t="s">
        <v>369</v>
      </c>
      <c r="E122" s="114">
        <v>322</v>
      </c>
      <c r="F122" s="119"/>
      <c r="G122" s="119"/>
    </row>
    <row r="123" spans="1:7" ht="38.25" x14ac:dyDescent="0.25">
      <c r="A123" s="284" t="s">
        <v>370</v>
      </c>
      <c r="B123" s="106">
        <v>4</v>
      </c>
      <c r="C123" s="106">
        <v>12</v>
      </c>
      <c r="D123" s="128" t="s">
        <v>371</v>
      </c>
      <c r="E123" s="108"/>
      <c r="F123" s="120">
        <f>+F124</f>
        <v>70</v>
      </c>
      <c r="G123" s="120">
        <f>+G124</f>
        <v>70</v>
      </c>
    </row>
    <row r="124" spans="1:7" ht="25.5" x14ac:dyDescent="0.25">
      <c r="A124" s="117" t="s">
        <v>284</v>
      </c>
      <c r="B124" s="112">
        <v>4</v>
      </c>
      <c r="C124" s="112">
        <v>12</v>
      </c>
      <c r="D124" s="122" t="s">
        <v>371</v>
      </c>
      <c r="E124" s="114">
        <v>244</v>
      </c>
      <c r="F124" s="119">
        <v>70</v>
      </c>
      <c r="G124" s="119">
        <v>70</v>
      </c>
    </row>
    <row r="125" spans="1:7" ht="38.25" x14ac:dyDescent="0.25">
      <c r="A125" s="70" t="s">
        <v>372</v>
      </c>
      <c r="B125" s="106">
        <v>4</v>
      </c>
      <c r="C125" s="106">
        <v>12</v>
      </c>
      <c r="D125" s="128" t="s">
        <v>373</v>
      </c>
      <c r="E125" s="108"/>
      <c r="F125" s="120">
        <f>+F126</f>
        <v>654.70000000000005</v>
      </c>
      <c r="G125" s="120">
        <f>+G126</f>
        <v>654.70000000000005</v>
      </c>
    </row>
    <row r="126" spans="1:7" ht="51.6" customHeight="1" x14ac:dyDescent="0.25">
      <c r="A126" s="111" t="s">
        <v>374</v>
      </c>
      <c r="B126" s="112">
        <v>4</v>
      </c>
      <c r="C126" s="112">
        <v>12</v>
      </c>
      <c r="D126" s="122" t="s">
        <v>373</v>
      </c>
      <c r="E126" s="114">
        <v>811</v>
      </c>
      <c r="F126" s="119">
        <v>654.70000000000005</v>
      </c>
      <c r="G126" s="119">
        <v>654.70000000000005</v>
      </c>
    </row>
    <row r="127" spans="1:7" x14ac:dyDescent="0.25">
      <c r="A127" s="70" t="s">
        <v>375</v>
      </c>
      <c r="B127" s="106">
        <v>4</v>
      </c>
      <c r="C127" s="106">
        <v>12</v>
      </c>
      <c r="D127" s="128" t="s">
        <v>376</v>
      </c>
      <c r="E127" s="108"/>
      <c r="F127" s="120">
        <f>+F128</f>
        <v>259</v>
      </c>
      <c r="G127" s="120">
        <f>+G128</f>
        <v>259</v>
      </c>
    </row>
    <row r="128" spans="1:7" ht="67.900000000000006" customHeight="1" x14ac:dyDescent="0.25">
      <c r="A128" s="111" t="s">
        <v>377</v>
      </c>
      <c r="B128" s="112">
        <v>4</v>
      </c>
      <c r="C128" s="112">
        <v>12</v>
      </c>
      <c r="D128" s="122" t="s">
        <v>378</v>
      </c>
      <c r="E128" s="114">
        <v>812</v>
      </c>
      <c r="F128" s="119">
        <v>259</v>
      </c>
      <c r="G128" s="119">
        <v>259</v>
      </c>
    </row>
    <row r="129" spans="1:7" ht="27.75" customHeight="1" x14ac:dyDescent="0.25">
      <c r="A129" s="70" t="s">
        <v>379</v>
      </c>
      <c r="B129" s="106">
        <v>4</v>
      </c>
      <c r="C129" s="106">
        <v>12</v>
      </c>
      <c r="D129" s="127" t="s">
        <v>380</v>
      </c>
      <c r="E129" s="108">
        <v>0</v>
      </c>
      <c r="F129" s="120">
        <f>SUM(F130:F131)</f>
        <v>50</v>
      </c>
      <c r="G129" s="120">
        <f>SUM(G130:G131)</f>
        <v>50</v>
      </c>
    </row>
    <row r="130" spans="1:7" ht="25.5" hidden="1" x14ac:dyDescent="0.25">
      <c r="A130" s="117" t="s">
        <v>284</v>
      </c>
      <c r="B130" s="112">
        <v>4</v>
      </c>
      <c r="C130" s="112">
        <v>12</v>
      </c>
      <c r="D130" s="125" t="s">
        <v>381</v>
      </c>
      <c r="E130" s="114">
        <v>244</v>
      </c>
      <c r="F130" s="119"/>
      <c r="G130" s="119"/>
    </row>
    <row r="131" spans="1:7" ht="26.25" customHeight="1" x14ac:dyDescent="0.25">
      <c r="A131" s="117" t="s">
        <v>284</v>
      </c>
      <c r="B131" s="112">
        <v>4</v>
      </c>
      <c r="C131" s="112">
        <v>12</v>
      </c>
      <c r="D131" s="125" t="s">
        <v>380</v>
      </c>
      <c r="E131" s="114">
        <v>244</v>
      </c>
      <c r="F131" s="119">
        <v>50</v>
      </c>
      <c r="G131" s="119">
        <v>50</v>
      </c>
    </row>
    <row r="132" spans="1:7" ht="38.25" x14ac:dyDescent="0.25">
      <c r="A132" s="70" t="s">
        <v>382</v>
      </c>
      <c r="B132" s="106">
        <v>4</v>
      </c>
      <c r="C132" s="106">
        <v>12</v>
      </c>
      <c r="D132" s="127" t="s">
        <v>383</v>
      </c>
      <c r="E132" s="108">
        <v>0</v>
      </c>
      <c r="F132" s="120">
        <f>+F133</f>
        <v>50</v>
      </c>
      <c r="G132" s="120">
        <f>+G133</f>
        <v>50</v>
      </c>
    </row>
    <row r="133" spans="1:7" ht="25.5" x14ac:dyDescent="0.25">
      <c r="A133" s="117" t="s">
        <v>284</v>
      </c>
      <c r="B133" s="112">
        <v>4</v>
      </c>
      <c r="C133" s="112">
        <v>12</v>
      </c>
      <c r="D133" s="125" t="s">
        <v>383</v>
      </c>
      <c r="E133" s="114">
        <v>244</v>
      </c>
      <c r="F133" s="119">
        <v>50</v>
      </c>
      <c r="G133" s="119">
        <v>50</v>
      </c>
    </row>
    <row r="134" spans="1:7" ht="25.5" hidden="1" x14ac:dyDescent="0.25">
      <c r="A134" s="70" t="s">
        <v>384</v>
      </c>
      <c r="B134" s="106">
        <v>4</v>
      </c>
      <c r="C134" s="106">
        <v>12</v>
      </c>
      <c r="D134" s="127" t="s">
        <v>385</v>
      </c>
      <c r="E134" s="108">
        <v>0</v>
      </c>
      <c r="F134" s="120">
        <f>+F135</f>
        <v>0</v>
      </c>
      <c r="G134" s="120">
        <f>+G135</f>
        <v>0</v>
      </c>
    </row>
    <row r="135" spans="1:7" ht="25.5" hidden="1" x14ac:dyDescent="0.25">
      <c r="A135" s="117" t="s">
        <v>284</v>
      </c>
      <c r="B135" s="112">
        <v>4</v>
      </c>
      <c r="C135" s="112">
        <v>12</v>
      </c>
      <c r="D135" s="125" t="s">
        <v>386</v>
      </c>
      <c r="E135" s="114">
        <v>244</v>
      </c>
      <c r="F135" s="119"/>
      <c r="G135" s="119"/>
    </row>
    <row r="136" spans="1:7" s="121" customFormat="1" ht="16.5" customHeight="1" x14ac:dyDescent="0.25">
      <c r="A136" s="110" t="s">
        <v>387</v>
      </c>
      <c r="B136" s="106">
        <v>5</v>
      </c>
      <c r="C136" s="106"/>
      <c r="D136" s="127"/>
      <c r="E136" s="108"/>
      <c r="F136" s="120">
        <f>+F137</f>
        <v>2503.4</v>
      </c>
      <c r="G136" s="120">
        <f>+G137</f>
        <v>2513.8000000000002</v>
      </c>
    </row>
    <row r="137" spans="1:7" s="121" customFormat="1" ht="16.5" customHeight="1" x14ac:dyDescent="0.25">
      <c r="A137" s="110" t="s">
        <v>388</v>
      </c>
      <c r="B137" s="106">
        <v>5</v>
      </c>
      <c r="C137" s="106">
        <v>3</v>
      </c>
      <c r="D137" s="127"/>
      <c r="E137" s="108"/>
      <c r="F137" s="120">
        <f>+F138+F145</f>
        <v>2503.4</v>
      </c>
      <c r="G137" s="120">
        <f>+G138+G145</f>
        <v>2513.8000000000002</v>
      </c>
    </row>
    <row r="138" spans="1:7" ht="15.75" customHeight="1" x14ac:dyDescent="0.25">
      <c r="A138" s="284" t="s">
        <v>389</v>
      </c>
      <c r="B138" s="106">
        <v>5</v>
      </c>
      <c r="C138" s="106">
        <v>3</v>
      </c>
      <c r="D138" s="127" t="s">
        <v>390</v>
      </c>
      <c r="E138" s="108"/>
      <c r="F138" s="120">
        <f>SUM(F139:F144)</f>
        <v>2003.4</v>
      </c>
      <c r="G138" s="120">
        <f>SUM(G139:G144)</f>
        <v>2013.8</v>
      </c>
    </row>
    <row r="139" spans="1:7" ht="25.5" hidden="1" x14ac:dyDescent="0.25">
      <c r="A139" s="117" t="s">
        <v>284</v>
      </c>
      <c r="B139" s="112">
        <v>5</v>
      </c>
      <c r="C139" s="112">
        <v>3</v>
      </c>
      <c r="D139" s="125" t="s">
        <v>391</v>
      </c>
      <c r="E139" s="114">
        <v>244</v>
      </c>
      <c r="F139" s="119"/>
      <c r="G139" s="119"/>
    </row>
    <row r="140" spans="1:7" hidden="1" x14ac:dyDescent="0.25">
      <c r="A140" s="111" t="s">
        <v>291</v>
      </c>
      <c r="B140" s="112">
        <v>5</v>
      </c>
      <c r="C140" s="112">
        <v>3</v>
      </c>
      <c r="D140" s="125" t="s">
        <v>391</v>
      </c>
      <c r="E140" s="114">
        <v>853</v>
      </c>
      <c r="F140" s="119"/>
      <c r="G140" s="119"/>
    </row>
    <row r="141" spans="1:7" ht="25.5" hidden="1" x14ac:dyDescent="0.25">
      <c r="A141" s="117" t="s">
        <v>284</v>
      </c>
      <c r="B141" s="112">
        <v>5</v>
      </c>
      <c r="C141" s="112">
        <v>3</v>
      </c>
      <c r="D141" s="125" t="s">
        <v>392</v>
      </c>
      <c r="E141" s="114">
        <v>244</v>
      </c>
      <c r="F141" s="119"/>
      <c r="G141" s="119"/>
    </row>
    <row r="142" spans="1:7" ht="26.25" customHeight="1" x14ac:dyDescent="0.25">
      <c r="A142" s="117" t="s">
        <v>284</v>
      </c>
      <c r="B142" s="112">
        <v>5</v>
      </c>
      <c r="C142" s="112">
        <v>3</v>
      </c>
      <c r="D142" s="125" t="s">
        <v>390</v>
      </c>
      <c r="E142" s="114">
        <v>244</v>
      </c>
      <c r="F142" s="119">
        <v>1503.4</v>
      </c>
      <c r="G142" s="119">
        <v>1513.8</v>
      </c>
    </row>
    <row r="143" spans="1:7" ht="52.9" customHeight="1" x14ac:dyDescent="0.25">
      <c r="A143" s="111" t="s">
        <v>374</v>
      </c>
      <c r="B143" s="112">
        <v>5</v>
      </c>
      <c r="C143" s="112">
        <v>3</v>
      </c>
      <c r="D143" s="125" t="s">
        <v>390</v>
      </c>
      <c r="E143" s="114">
        <v>811</v>
      </c>
      <c r="F143" s="119">
        <v>500</v>
      </c>
      <c r="G143" s="119">
        <v>500</v>
      </c>
    </row>
    <row r="144" spans="1:7" ht="25.5" hidden="1" x14ac:dyDescent="0.25">
      <c r="A144" s="117" t="s">
        <v>284</v>
      </c>
      <c r="B144" s="112">
        <v>5</v>
      </c>
      <c r="C144" s="112">
        <v>3</v>
      </c>
      <c r="D144" s="125" t="s">
        <v>393</v>
      </c>
      <c r="E144" s="114">
        <v>244</v>
      </c>
      <c r="F144" s="119"/>
      <c r="G144" s="119"/>
    </row>
    <row r="145" spans="1:7" ht="25.5" x14ac:dyDescent="0.25">
      <c r="A145" s="285" t="s">
        <v>394</v>
      </c>
      <c r="B145" s="106">
        <v>5</v>
      </c>
      <c r="C145" s="106">
        <v>3</v>
      </c>
      <c r="D145" s="133" t="s">
        <v>395</v>
      </c>
      <c r="E145" s="114"/>
      <c r="F145" s="120">
        <f>+F146</f>
        <v>500</v>
      </c>
      <c r="G145" s="120">
        <f>+G146</f>
        <v>500</v>
      </c>
    </row>
    <row r="146" spans="1:7" ht="25.5" customHeight="1" x14ac:dyDescent="0.25">
      <c r="A146" s="117" t="s">
        <v>284</v>
      </c>
      <c r="B146" s="112">
        <v>5</v>
      </c>
      <c r="C146" s="112">
        <v>3</v>
      </c>
      <c r="D146" s="125" t="s">
        <v>395</v>
      </c>
      <c r="E146" s="114">
        <v>244</v>
      </c>
      <c r="F146" s="119">
        <v>500</v>
      </c>
      <c r="G146" s="119">
        <v>500</v>
      </c>
    </row>
    <row r="147" spans="1:7" ht="15.75" customHeight="1" x14ac:dyDescent="0.25">
      <c r="A147" s="105" t="s">
        <v>396</v>
      </c>
      <c r="B147" s="106">
        <v>7</v>
      </c>
      <c r="C147" s="106"/>
      <c r="D147" s="107"/>
      <c r="E147" s="108"/>
      <c r="F147" s="120">
        <f>+F148+F154+F158+F161+F168</f>
        <v>660507.4</v>
      </c>
      <c r="G147" s="120">
        <f>+G148+G154+G158+G161+G168</f>
        <v>669881.70000000007</v>
      </c>
    </row>
    <row r="148" spans="1:7" ht="15.75" customHeight="1" x14ac:dyDescent="0.25">
      <c r="A148" s="110" t="s">
        <v>397</v>
      </c>
      <c r="B148" s="106">
        <v>7</v>
      </c>
      <c r="C148" s="106">
        <v>1</v>
      </c>
      <c r="D148" s="107"/>
      <c r="E148" s="108"/>
      <c r="F148" s="120">
        <f>SUM(F149:F153)</f>
        <v>184548.3</v>
      </c>
      <c r="G148" s="120">
        <f>SUM(G149:G153)</f>
        <v>187796.3</v>
      </c>
    </row>
    <row r="149" spans="1:7" ht="51" x14ac:dyDescent="0.25">
      <c r="A149" s="71" t="s">
        <v>398</v>
      </c>
      <c r="B149" s="112">
        <v>7</v>
      </c>
      <c r="C149" s="112">
        <v>1</v>
      </c>
      <c r="D149" s="125" t="s">
        <v>399</v>
      </c>
      <c r="E149" s="114">
        <v>611</v>
      </c>
      <c r="F149" s="119">
        <v>10150.5</v>
      </c>
      <c r="G149" s="119">
        <v>10150.5</v>
      </c>
    </row>
    <row r="150" spans="1:7" ht="51" x14ac:dyDescent="0.25">
      <c r="A150" s="71" t="s">
        <v>400</v>
      </c>
      <c r="B150" s="112">
        <v>7</v>
      </c>
      <c r="C150" s="112">
        <v>1</v>
      </c>
      <c r="D150" s="125" t="s">
        <v>401</v>
      </c>
      <c r="E150" s="114">
        <v>621</v>
      </c>
      <c r="F150" s="119">
        <f>52941.5+148.2</f>
        <v>53089.7</v>
      </c>
      <c r="G150" s="119">
        <f>54781.2+128</f>
        <v>54909.2</v>
      </c>
    </row>
    <row r="151" spans="1:7" ht="51" x14ac:dyDescent="0.25">
      <c r="A151" s="71" t="s">
        <v>398</v>
      </c>
      <c r="B151" s="112">
        <v>7</v>
      </c>
      <c r="C151" s="112">
        <v>1</v>
      </c>
      <c r="D151" s="125" t="s">
        <v>402</v>
      </c>
      <c r="E151" s="114">
        <v>611</v>
      </c>
      <c r="F151" s="119">
        <v>70358.7</v>
      </c>
      <c r="G151" s="119">
        <v>71187.199999999997</v>
      </c>
    </row>
    <row r="152" spans="1:7" ht="51" x14ac:dyDescent="0.25">
      <c r="A152" s="71" t="s">
        <v>400</v>
      </c>
      <c r="B152" s="112">
        <v>7</v>
      </c>
      <c r="C152" s="112">
        <v>1</v>
      </c>
      <c r="D152" s="125" t="s">
        <v>402</v>
      </c>
      <c r="E152" s="114">
        <v>621</v>
      </c>
      <c r="F152" s="119">
        <v>50949.4</v>
      </c>
      <c r="G152" s="119">
        <v>51549.4</v>
      </c>
    </row>
    <row r="153" spans="1:7" ht="51" hidden="1" customHeight="1" x14ac:dyDescent="0.25">
      <c r="A153" s="111" t="s">
        <v>374</v>
      </c>
      <c r="B153" s="112">
        <v>7</v>
      </c>
      <c r="C153" s="112">
        <v>1</v>
      </c>
      <c r="D153" s="125" t="s">
        <v>403</v>
      </c>
      <c r="E153" s="114">
        <v>811</v>
      </c>
      <c r="F153" s="119"/>
      <c r="G153" s="119"/>
    </row>
    <row r="154" spans="1:7" ht="13.5" customHeight="1" x14ac:dyDescent="0.25">
      <c r="A154" s="110" t="s">
        <v>404</v>
      </c>
      <c r="B154" s="106">
        <v>7</v>
      </c>
      <c r="C154" s="106">
        <v>2</v>
      </c>
      <c r="D154" s="107"/>
      <c r="E154" s="108"/>
      <c r="F154" s="120">
        <f>SUM(F155:F157)</f>
        <v>395239.3</v>
      </c>
      <c r="G154" s="120">
        <f>SUM(G155:G157)</f>
        <v>401341.2</v>
      </c>
    </row>
    <row r="155" spans="1:7" ht="51" x14ac:dyDescent="0.25">
      <c r="A155" s="71" t="s">
        <v>398</v>
      </c>
      <c r="B155" s="112">
        <v>7</v>
      </c>
      <c r="C155" s="112">
        <v>2</v>
      </c>
      <c r="D155" s="125" t="s">
        <v>405</v>
      </c>
      <c r="E155" s="114">
        <v>611</v>
      </c>
      <c r="F155" s="119">
        <f>43420.1-10138.8</f>
        <v>33281.300000000003</v>
      </c>
      <c r="G155" s="115">
        <f>43420.1-8299.2</f>
        <v>35120.899999999994</v>
      </c>
    </row>
    <row r="156" spans="1:7" ht="51" x14ac:dyDescent="0.25">
      <c r="A156" s="71" t="s">
        <v>398</v>
      </c>
      <c r="B156" s="112">
        <v>7</v>
      </c>
      <c r="C156" s="112">
        <v>2</v>
      </c>
      <c r="D156" s="125" t="s">
        <v>406</v>
      </c>
      <c r="E156" s="114">
        <v>611</v>
      </c>
      <c r="F156" s="119">
        <v>360393.1</v>
      </c>
      <c r="G156" s="119">
        <v>364637</v>
      </c>
    </row>
    <row r="157" spans="1:7" ht="51" x14ac:dyDescent="0.25">
      <c r="A157" s="71" t="s">
        <v>398</v>
      </c>
      <c r="B157" s="112">
        <v>7</v>
      </c>
      <c r="C157" s="112">
        <v>2</v>
      </c>
      <c r="D157" s="125" t="s">
        <v>407</v>
      </c>
      <c r="E157" s="114">
        <v>611</v>
      </c>
      <c r="F157" s="119">
        <v>1564.9</v>
      </c>
      <c r="G157" s="119">
        <v>1583.3</v>
      </c>
    </row>
    <row r="158" spans="1:7" x14ac:dyDescent="0.25">
      <c r="A158" s="110" t="s">
        <v>408</v>
      </c>
      <c r="B158" s="106">
        <v>7</v>
      </c>
      <c r="C158" s="106">
        <v>3</v>
      </c>
      <c r="D158" s="127"/>
      <c r="E158" s="108"/>
      <c r="F158" s="120">
        <f>+F159+F160</f>
        <v>56083.3</v>
      </c>
      <c r="G158" s="120">
        <f>+G159+G160</f>
        <v>56083.3</v>
      </c>
    </row>
    <row r="159" spans="1:7" ht="37.5" customHeight="1" x14ac:dyDescent="0.25">
      <c r="A159" s="71" t="s">
        <v>398</v>
      </c>
      <c r="B159" s="112">
        <v>7</v>
      </c>
      <c r="C159" s="112">
        <v>3</v>
      </c>
      <c r="D159" s="125" t="s">
        <v>409</v>
      </c>
      <c r="E159" s="114">
        <v>611</v>
      </c>
      <c r="F159" s="119">
        <v>56083.3</v>
      </c>
      <c r="G159" s="119">
        <v>56083.3</v>
      </c>
    </row>
    <row r="160" spans="1:7" ht="51" hidden="1" x14ac:dyDescent="0.25">
      <c r="A160" s="71" t="s">
        <v>398</v>
      </c>
      <c r="B160" s="112">
        <v>7</v>
      </c>
      <c r="C160" s="112">
        <v>3</v>
      </c>
      <c r="D160" s="125" t="s">
        <v>410</v>
      </c>
      <c r="E160" s="114">
        <v>611</v>
      </c>
      <c r="F160" s="119"/>
      <c r="G160" s="119"/>
    </row>
    <row r="161" spans="1:7" s="121" customFormat="1" ht="17.25" customHeight="1" x14ac:dyDescent="0.25">
      <c r="A161" s="70" t="s">
        <v>411</v>
      </c>
      <c r="B161" s="106">
        <v>7</v>
      </c>
      <c r="C161" s="106">
        <v>7</v>
      </c>
      <c r="D161" s="127"/>
      <c r="E161" s="108"/>
      <c r="F161" s="120">
        <f>+F162+F166</f>
        <v>4404.4000000000005</v>
      </c>
      <c r="G161" s="120">
        <f>+G162+G166</f>
        <v>4428.8</v>
      </c>
    </row>
    <row r="162" spans="1:7" ht="17.25" customHeight="1" x14ac:dyDescent="0.25">
      <c r="A162" s="110" t="s">
        <v>412</v>
      </c>
      <c r="B162" s="106">
        <v>7</v>
      </c>
      <c r="C162" s="106">
        <v>7</v>
      </c>
      <c r="D162" s="127" t="s">
        <v>413</v>
      </c>
      <c r="E162" s="108"/>
      <c r="F162" s="120">
        <f>SUM(F163:F165)</f>
        <v>4359.8</v>
      </c>
      <c r="G162" s="120">
        <f>SUM(G163:G165)</f>
        <v>4384.2</v>
      </c>
    </row>
    <row r="163" spans="1:7" ht="51" x14ac:dyDescent="0.25">
      <c r="A163" s="71" t="s">
        <v>398</v>
      </c>
      <c r="B163" s="112">
        <v>7</v>
      </c>
      <c r="C163" s="112">
        <v>7</v>
      </c>
      <c r="D163" s="125" t="s">
        <v>414</v>
      </c>
      <c r="E163" s="114">
        <v>611</v>
      </c>
      <c r="F163" s="119">
        <v>2289.5</v>
      </c>
      <c r="G163" s="119">
        <v>2289.5</v>
      </c>
    </row>
    <row r="164" spans="1:7" ht="51" x14ac:dyDescent="0.25">
      <c r="A164" s="71" t="s">
        <v>398</v>
      </c>
      <c r="B164" s="112">
        <v>7</v>
      </c>
      <c r="C164" s="112">
        <v>7</v>
      </c>
      <c r="D164" s="125" t="s">
        <v>415</v>
      </c>
      <c r="E164" s="114">
        <v>611</v>
      </c>
      <c r="F164" s="119">
        <v>1870.3</v>
      </c>
      <c r="G164" s="119">
        <v>1894.7</v>
      </c>
    </row>
    <row r="165" spans="1:7" ht="25.5" x14ac:dyDescent="0.25">
      <c r="A165" s="72" t="s">
        <v>416</v>
      </c>
      <c r="B165" s="112">
        <v>7</v>
      </c>
      <c r="C165" s="112">
        <v>7</v>
      </c>
      <c r="D165" s="125" t="s">
        <v>415</v>
      </c>
      <c r="E165" s="114">
        <v>313</v>
      </c>
      <c r="F165" s="119">
        <v>200</v>
      </c>
      <c r="G165" s="119">
        <v>200</v>
      </c>
    </row>
    <row r="166" spans="1:7" ht="25.5" x14ac:dyDescent="0.25">
      <c r="A166" s="110" t="s">
        <v>417</v>
      </c>
      <c r="B166" s="106">
        <v>7</v>
      </c>
      <c r="C166" s="106">
        <v>7</v>
      </c>
      <c r="D166" s="127"/>
      <c r="E166" s="108"/>
      <c r="F166" s="120">
        <f>+F167</f>
        <v>44.6</v>
      </c>
      <c r="G166" s="120">
        <f>+G167</f>
        <v>44.6</v>
      </c>
    </row>
    <row r="167" spans="1:7" ht="25.5" customHeight="1" x14ac:dyDescent="0.25">
      <c r="A167" s="117" t="s">
        <v>284</v>
      </c>
      <c r="B167" s="112">
        <v>7</v>
      </c>
      <c r="C167" s="112">
        <v>7</v>
      </c>
      <c r="D167" s="125" t="s">
        <v>418</v>
      </c>
      <c r="E167" s="114">
        <v>244</v>
      </c>
      <c r="F167" s="119">
        <v>44.6</v>
      </c>
      <c r="G167" s="119">
        <v>44.6</v>
      </c>
    </row>
    <row r="168" spans="1:7" s="121" customFormat="1" ht="18.75" customHeight="1" x14ac:dyDescent="0.25">
      <c r="A168" s="110" t="s">
        <v>419</v>
      </c>
      <c r="B168" s="106">
        <v>7</v>
      </c>
      <c r="C168" s="106">
        <v>9</v>
      </c>
      <c r="D168" s="127"/>
      <c r="E168" s="108"/>
      <c r="F168" s="120">
        <f>+F169+F177+F182</f>
        <v>20232.099999999999</v>
      </c>
      <c r="G168" s="120">
        <f>+G169+G177+G182</f>
        <v>20232.099999999999</v>
      </c>
    </row>
    <row r="169" spans="1:7" ht="26.25" customHeight="1" x14ac:dyDescent="0.25">
      <c r="A169" s="110" t="s">
        <v>420</v>
      </c>
      <c r="B169" s="106">
        <v>7</v>
      </c>
      <c r="C169" s="106">
        <v>9</v>
      </c>
      <c r="D169" s="127" t="s">
        <v>421</v>
      </c>
      <c r="E169" s="108"/>
      <c r="F169" s="120">
        <f>SUM(F170:F176)</f>
        <v>18989.399999999998</v>
      </c>
      <c r="G169" s="120">
        <f>SUM(G170:G176)</f>
        <v>18989.399999999998</v>
      </c>
    </row>
    <row r="170" spans="1:7" x14ac:dyDescent="0.25">
      <c r="A170" s="117" t="s">
        <v>330</v>
      </c>
      <c r="B170" s="112">
        <v>7</v>
      </c>
      <c r="C170" s="112">
        <v>9</v>
      </c>
      <c r="D170" s="125" t="s">
        <v>422</v>
      </c>
      <c r="E170" s="114">
        <v>111</v>
      </c>
      <c r="F170" s="119">
        <v>12858.6</v>
      </c>
      <c r="G170" s="119">
        <v>12858.6</v>
      </c>
    </row>
    <row r="171" spans="1:7" ht="37.15" customHeight="1" x14ac:dyDescent="0.25">
      <c r="A171" s="71" t="s">
        <v>332</v>
      </c>
      <c r="B171" s="112">
        <v>7</v>
      </c>
      <c r="C171" s="112">
        <v>9</v>
      </c>
      <c r="D171" s="125" t="s">
        <v>423</v>
      </c>
      <c r="E171" s="114">
        <v>119</v>
      </c>
      <c r="F171" s="119">
        <v>3883.4</v>
      </c>
      <c r="G171" s="119">
        <v>3883.4</v>
      </c>
    </row>
    <row r="172" spans="1:7" ht="25.5" x14ac:dyDescent="0.25">
      <c r="A172" s="117" t="s">
        <v>280</v>
      </c>
      <c r="B172" s="112">
        <v>7</v>
      </c>
      <c r="C172" s="112">
        <v>9</v>
      </c>
      <c r="D172" s="125" t="s">
        <v>424</v>
      </c>
      <c r="E172" s="114">
        <v>122</v>
      </c>
      <c r="F172" s="119">
        <v>174</v>
      </c>
      <c r="G172" s="119">
        <v>174</v>
      </c>
    </row>
    <row r="173" spans="1:7" ht="25.5" x14ac:dyDescent="0.25">
      <c r="A173" s="71" t="s">
        <v>282</v>
      </c>
      <c r="B173" s="112">
        <v>7</v>
      </c>
      <c r="C173" s="112">
        <v>9</v>
      </c>
      <c r="D173" s="125" t="s">
        <v>421</v>
      </c>
      <c r="E173" s="114">
        <v>242</v>
      </c>
      <c r="F173" s="119">
        <v>50</v>
      </c>
      <c r="G173" s="119">
        <v>50</v>
      </c>
    </row>
    <row r="174" spans="1:7" ht="29.25" customHeight="1" x14ac:dyDescent="0.25">
      <c r="A174" s="117" t="s">
        <v>284</v>
      </c>
      <c r="B174" s="112">
        <v>7</v>
      </c>
      <c r="C174" s="112">
        <v>9</v>
      </c>
      <c r="D174" s="125" t="s">
        <v>421</v>
      </c>
      <c r="E174" s="114">
        <v>244</v>
      </c>
      <c r="F174" s="119">
        <v>2004.5</v>
      </c>
      <c r="G174" s="119">
        <v>2004.5</v>
      </c>
    </row>
    <row r="175" spans="1:7" ht="25.5" x14ac:dyDescent="0.25">
      <c r="A175" s="111" t="s">
        <v>287</v>
      </c>
      <c r="B175" s="112">
        <v>7</v>
      </c>
      <c r="C175" s="112">
        <v>9</v>
      </c>
      <c r="D175" s="125" t="s">
        <v>421</v>
      </c>
      <c r="E175" s="114">
        <v>851</v>
      </c>
      <c r="F175" s="119">
        <v>18.100000000000001</v>
      </c>
      <c r="G175" s="119">
        <v>18.100000000000001</v>
      </c>
    </row>
    <row r="176" spans="1:7" ht="18" customHeight="1" x14ac:dyDescent="0.25">
      <c r="A176" s="111" t="s">
        <v>289</v>
      </c>
      <c r="B176" s="112">
        <v>7</v>
      </c>
      <c r="C176" s="112">
        <v>9</v>
      </c>
      <c r="D176" s="125" t="s">
        <v>421</v>
      </c>
      <c r="E176" s="114">
        <v>852</v>
      </c>
      <c r="F176" s="119">
        <v>0.8</v>
      </c>
      <c r="G176" s="119">
        <v>0.8</v>
      </c>
    </row>
    <row r="177" spans="1:7" ht="15.75" customHeight="1" x14ac:dyDescent="0.25">
      <c r="A177" s="110" t="s">
        <v>425</v>
      </c>
      <c r="B177" s="106">
        <v>7</v>
      </c>
      <c r="C177" s="106">
        <v>9</v>
      </c>
      <c r="D177" s="107" t="s">
        <v>426</v>
      </c>
      <c r="E177" s="108">
        <v>0</v>
      </c>
      <c r="F177" s="120">
        <f>SUM(F178:F181)</f>
        <v>508.79999999999995</v>
      </c>
      <c r="G177" s="120">
        <f>SUM(G178:G181)</f>
        <v>508.79999999999995</v>
      </c>
    </row>
    <row r="178" spans="1:7" ht="25.5" x14ac:dyDescent="0.25">
      <c r="A178" s="111" t="s">
        <v>269</v>
      </c>
      <c r="B178" s="112">
        <v>7</v>
      </c>
      <c r="C178" s="112">
        <v>9</v>
      </c>
      <c r="D178" s="113" t="s">
        <v>426</v>
      </c>
      <c r="E178" s="114">
        <v>121</v>
      </c>
      <c r="F178" s="119">
        <v>328.3</v>
      </c>
      <c r="G178" s="119">
        <v>328.3</v>
      </c>
    </row>
    <row r="179" spans="1:7" ht="39" customHeight="1" x14ac:dyDescent="0.25">
      <c r="A179" s="71" t="s">
        <v>272</v>
      </c>
      <c r="B179" s="112">
        <v>7</v>
      </c>
      <c r="C179" s="112">
        <v>9</v>
      </c>
      <c r="D179" s="113" t="s">
        <v>426</v>
      </c>
      <c r="E179" s="114">
        <v>129</v>
      </c>
      <c r="F179" s="119">
        <v>99.1</v>
      </c>
      <c r="G179" s="119">
        <v>99.1</v>
      </c>
    </row>
    <row r="180" spans="1:7" ht="25.5" hidden="1" x14ac:dyDescent="0.25">
      <c r="A180" s="71" t="s">
        <v>282</v>
      </c>
      <c r="B180" s="112">
        <v>7</v>
      </c>
      <c r="C180" s="112">
        <v>9</v>
      </c>
      <c r="D180" s="113" t="s">
        <v>426</v>
      </c>
      <c r="E180" s="114">
        <v>242</v>
      </c>
      <c r="F180" s="119"/>
      <c r="G180" s="119"/>
    </row>
    <row r="181" spans="1:7" ht="26.25" customHeight="1" x14ac:dyDescent="0.25">
      <c r="A181" s="117" t="s">
        <v>284</v>
      </c>
      <c r="B181" s="112">
        <v>7</v>
      </c>
      <c r="C181" s="112">
        <v>9</v>
      </c>
      <c r="D181" s="113" t="s">
        <v>426</v>
      </c>
      <c r="E181" s="114">
        <v>244</v>
      </c>
      <c r="F181" s="119">
        <v>81.400000000000006</v>
      </c>
      <c r="G181" s="119">
        <v>81.400000000000006</v>
      </c>
    </row>
    <row r="182" spans="1:7" ht="15.75" customHeight="1" x14ac:dyDescent="0.25">
      <c r="A182" s="110" t="s">
        <v>427</v>
      </c>
      <c r="B182" s="106">
        <v>7</v>
      </c>
      <c r="C182" s="106">
        <v>9</v>
      </c>
      <c r="D182" s="127"/>
      <c r="E182" s="108"/>
      <c r="F182" s="120">
        <f>SUM(F183:F187)</f>
        <v>733.90000000000009</v>
      </c>
      <c r="G182" s="120">
        <f>SUM(G183:G187)</f>
        <v>733.90000000000009</v>
      </c>
    </row>
    <row r="183" spans="1:7" ht="25.5" x14ac:dyDescent="0.25">
      <c r="A183" s="111" t="s">
        <v>269</v>
      </c>
      <c r="B183" s="112">
        <v>7</v>
      </c>
      <c r="C183" s="112">
        <v>9</v>
      </c>
      <c r="D183" s="125" t="s">
        <v>428</v>
      </c>
      <c r="E183" s="114">
        <v>121</v>
      </c>
      <c r="F183" s="119">
        <v>563.70000000000005</v>
      </c>
      <c r="G183" s="119">
        <v>563.70000000000005</v>
      </c>
    </row>
    <row r="184" spans="1:7" ht="41.25" customHeight="1" x14ac:dyDescent="0.25">
      <c r="A184" s="71" t="s">
        <v>272</v>
      </c>
      <c r="B184" s="112">
        <v>7</v>
      </c>
      <c r="C184" s="112">
        <v>9</v>
      </c>
      <c r="D184" s="125" t="s">
        <v>429</v>
      </c>
      <c r="E184" s="114">
        <v>129</v>
      </c>
      <c r="F184" s="119">
        <v>170.2</v>
      </c>
      <c r="G184" s="119">
        <v>170.2</v>
      </c>
    </row>
    <row r="185" spans="1:7" ht="25.5" hidden="1" x14ac:dyDescent="0.25">
      <c r="A185" s="117" t="s">
        <v>280</v>
      </c>
      <c r="B185" s="112">
        <v>7</v>
      </c>
      <c r="C185" s="112">
        <v>9</v>
      </c>
      <c r="D185" s="125" t="s">
        <v>430</v>
      </c>
      <c r="E185" s="114">
        <v>122</v>
      </c>
      <c r="F185" s="119"/>
      <c r="G185" s="119"/>
    </row>
    <row r="186" spans="1:7" ht="25.5" hidden="1" x14ac:dyDescent="0.25">
      <c r="A186" s="117" t="s">
        <v>284</v>
      </c>
      <c r="B186" s="112">
        <v>7</v>
      </c>
      <c r="C186" s="112">
        <v>9</v>
      </c>
      <c r="D186" s="125" t="s">
        <v>431</v>
      </c>
      <c r="E186" s="114">
        <v>244</v>
      </c>
      <c r="F186" s="119"/>
      <c r="G186" s="119"/>
    </row>
    <row r="187" spans="1:7" ht="25.5" hidden="1" x14ac:dyDescent="0.25">
      <c r="A187" s="117" t="s">
        <v>284</v>
      </c>
      <c r="B187" s="112">
        <v>7</v>
      </c>
      <c r="C187" s="112">
        <v>9</v>
      </c>
      <c r="D187" s="125" t="s">
        <v>432</v>
      </c>
      <c r="E187" s="114">
        <v>244</v>
      </c>
      <c r="F187" s="119"/>
      <c r="G187" s="119"/>
    </row>
    <row r="188" spans="1:7" ht="15.75" customHeight="1" x14ac:dyDescent="0.25">
      <c r="A188" s="69" t="s">
        <v>433</v>
      </c>
      <c r="B188" s="106">
        <v>8</v>
      </c>
      <c r="C188" s="106"/>
      <c r="D188" s="127"/>
      <c r="E188" s="108"/>
      <c r="F188" s="120">
        <f>+F189+F199</f>
        <v>55209.5</v>
      </c>
      <c r="G188" s="120">
        <f>+G189+G199</f>
        <v>55209.5</v>
      </c>
    </row>
    <row r="189" spans="1:7" ht="15.75" customHeight="1" x14ac:dyDescent="0.25">
      <c r="A189" s="69" t="s">
        <v>434</v>
      </c>
      <c r="B189" s="106">
        <v>8</v>
      </c>
      <c r="C189" s="106">
        <v>1</v>
      </c>
      <c r="D189" s="127"/>
      <c r="E189" s="108"/>
      <c r="F189" s="120">
        <f>+F190+F192</f>
        <v>31224.899999999998</v>
      </c>
      <c r="G189" s="120">
        <f>+G190+G192</f>
        <v>31224.899999999998</v>
      </c>
    </row>
    <row r="190" spans="1:7" ht="15.75" customHeight="1" x14ac:dyDescent="0.25">
      <c r="A190" s="110" t="s">
        <v>435</v>
      </c>
      <c r="B190" s="106">
        <v>8</v>
      </c>
      <c r="C190" s="106">
        <v>1</v>
      </c>
      <c r="D190" s="128" t="s">
        <v>436</v>
      </c>
      <c r="E190" s="108"/>
      <c r="F190" s="120">
        <f>+F191</f>
        <v>10330.799999999999</v>
      </c>
      <c r="G190" s="120">
        <f>+G191</f>
        <v>10330.799999999999</v>
      </c>
    </row>
    <row r="191" spans="1:7" ht="51" x14ac:dyDescent="0.25">
      <c r="A191" s="71" t="s">
        <v>398</v>
      </c>
      <c r="B191" s="112">
        <v>8</v>
      </c>
      <c r="C191" s="112">
        <v>1</v>
      </c>
      <c r="D191" s="122" t="s">
        <v>437</v>
      </c>
      <c r="E191" s="114">
        <v>611</v>
      </c>
      <c r="F191" s="119">
        <v>10330.799999999999</v>
      </c>
      <c r="G191" s="119">
        <v>10330.799999999999</v>
      </c>
    </row>
    <row r="192" spans="1:7" ht="18.75" customHeight="1" x14ac:dyDescent="0.25">
      <c r="A192" s="110" t="s">
        <v>438</v>
      </c>
      <c r="B192" s="106">
        <v>8</v>
      </c>
      <c r="C192" s="106">
        <v>1</v>
      </c>
      <c r="D192" s="128" t="s">
        <v>439</v>
      </c>
      <c r="E192" s="108"/>
      <c r="F192" s="120">
        <f>+F193+F194+F195+F196+F197+F198</f>
        <v>20894.099999999999</v>
      </c>
      <c r="G192" s="120">
        <f>+G193+G194+G195+G196+G197+G198</f>
        <v>20894.099999999999</v>
      </c>
    </row>
    <row r="193" spans="1:7" ht="51" x14ac:dyDescent="0.25">
      <c r="A193" s="71" t="s">
        <v>398</v>
      </c>
      <c r="B193" s="112">
        <v>8</v>
      </c>
      <c r="C193" s="112">
        <v>1</v>
      </c>
      <c r="D193" s="122" t="s">
        <v>440</v>
      </c>
      <c r="E193" s="114">
        <v>611</v>
      </c>
      <c r="F193" s="119">
        <v>14860.9</v>
      </c>
      <c r="G193" s="119">
        <v>14860.9</v>
      </c>
    </row>
    <row r="194" spans="1:7" ht="51" hidden="1" x14ac:dyDescent="0.25">
      <c r="A194" s="71" t="s">
        <v>398</v>
      </c>
      <c r="B194" s="112">
        <v>8</v>
      </c>
      <c r="C194" s="112">
        <v>1</v>
      </c>
      <c r="D194" s="122" t="s">
        <v>441</v>
      </c>
      <c r="E194" s="114">
        <v>611</v>
      </c>
      <c r="F194" s="119"/>
      <c r="G194" s="119"/>
    </row>
    <row r="195" spans="1:7" ht="15.75" customHeight="1" x14ac:dyDescent="0.25">
      <c r="A195" s="117" t="s">
        <v>330</v>
      </c>
      <c r="B195" s="112">
        <v>8</v>
      </c>
      <c r="C195" s="112">
        <v>1</v>
      </c>
      <c r="D195" s="122" t="s">
        <v>439</v>
      </c>
      <c r="E195" s="114">
        <v>111</v>
      </c>
      <c r="F195" s="119">
        <v>4518.2</v>
      </c>
      <c r="G195" s="119">
        <v>4518.2</v>
      </c>
    </row>
    <row r="196" spans="1:7" ht="39" customHeight="1" x14ac:dyDescent="0.25">
      <c r="A196" s="71" t="s">
        <v>332</v>
      </c>
      <c r="B196" s="112">
        <v>8</v>
      </c>
      <c r="C196" s="112">
        <v>1</v>
      </c>
      <c r="D196" s="122" t="s">
        <v>439</v>
      </c>
      <c r="E196" s="114">
        <v>119</v>
      </c>
      <c r="F196" s="119">
        <v>1364.5</v>
      </c>
      <c r="G196" s="119">
        <v>1364.5</v>
      </c>
    </row>
    <row r="197" spans="1:7" ht="25.5" customHeight="1" x14ac:dyDescent="0.25">
      <c r="A197" s="117" t="s">
        <v>280</v>
      </c>
      <c r="B197" s="112">
        <v>8</v>
      </c>
      <c r="C197" s="112">
        <v>1</v>
      </c>
      <c r="D197" s="122" t="s">
        <v>442</v>
      </c>
      <c r="E197" s="114">
        <v>122</v>
      </c>
      <c r="F197" s="119">
        <v>100.5</v>
      </c>
      <c r="G197" s="119">
        <v>100.5</v>
      </c>
    </row>
    <row r="198" spans="1:7" ht="25.5" customHeight="1" x14ac:dyDescent="0.25">
      <c r="A198" s="117" t="s">
        <v>284</v>
      </c>
      <c r="B198" s="112">
        <v>8</v>
      </c>
      <c r="C198" s="112">
        <v>1</v>
      </c>
      <c r="D198" s="122" t="s">
        <v>442</v>
      </c>
      <c r="E198" s="114">
        <v>244</v>
      </c>
      <c r="F198" s="119">
        <v>50</v>
      </c>
      <c r="G198" s="119">
        <v>50</v>
      </c>
    </row>
    <row r="199" spans="1:7" ht="15.75" customHeight="1" x14ac:dyDescent="0.25">
      <c r="A199" s="110" t="s">
        <v>443</v>
      </c>
      <c r="B199" s="106">
        <v>8</v>
      </c>
      <c r="C199" s="106">
        <v>4</v>
      </c>
      <c r="D199" s="122"/>
      <c r="E199" s="114"/>
      <c r="F199" s="120">
        <f>+F200+F204+F209+F218</f>
        <v>23984.6</v>
      </c>
      <c r="G199" s="120">
        <f>+G200+G204+G209+G218</f>
        <v>23984.6</v>
      </c>
    </row>
    <row r="200" spans="1:7" ht="25.9" customHeight="1" x14ac:dyDescent="0.25">
      <c r="A200" s="110" t="s">
        <v>444</v>
      </c>
      <c r="B200" s="106">
        <v>8</v>
      </c>
      <c r="C200" s="106">
        <v>4</v>
      </c>
      <c r="D200" s="128" t="s">
        <v>445</v>
      </c>
      <c r="E200" s="108"/>
      <c r="F200" s="120">
        <f>SUM(F201:F203)</f>
        <v>733.4</v>
      </c>
      <c r="G200" s="120">
        <f>SUM(G201:G203)</f>
        <v>733.4</v>
      </c>
    </row>
    <row r="201" spans="1:7" ht="25.9" customHeight="1" x14ac:dyDescent="0.25">
      <c r="A201" s="111" t="s">
        <v>269</v>
      </c>
      <c r="B201" s="112">
        <v>8</v>
      </c>
      <c r="C201" s="112">
        <v>4</v>
      </c>
      <c r="D201" s="122" t="s">
        <v>445</v>
      </c>
      <c r="E201" s="114">
        <v>121</v>
      </c>
      <c r="F201" s="119">
        <v>563.29999999999995</v>
      </c>
      <c r="G201" s="119">
        <v>563.29999999999995</v>
      </c>
    </row>
    <row r="202" spans="1:7" ht="41.25" customHeight="1" x14ac:dyDescent="0.25">
      <c r="A202" s="71" t="s">
        <v>272</v>
      </c>
      <c r="B202" s="112">
        <v>8</v>
      </c>
      <c r="C202" s="112">
        <v>4</v>
      </c>
      <c r="D202" s="122" t="s">
        <v>445</v>
      </c>
      <c r="E202" s="114">
        <v>129</v>
      </c>
      <c r="F202" s="119">
        <v>170.1</v>
      </c>
      <c r="G202" s="119">
        <v>170.1</v>
      </c>
    </row>
    <row r="203" spans="1:7" ht="25.5" hidden="1" x14ac:dyDescent="0.25">
      <c r="A203" s="117" t="s">
        <v>280</v>
      </c>
      <c r="B203" s="112">
        <v>8</v>
      </c>
      <c r="C203" s="112">
        <v>4</v>
      </c>
      <c r="D203" s="122" t="s">
        <v>446</v>
      </c>
      <c r="E203" s="114">
        <v>122</v>
      </c>
      <c r="F203" s="119"/>
      <c r="G203" s="119"/>
    </row>
    <row r="204" spans="1:7" ht="25.5" x14ac:dyDescent="0.25">
      <c r="A204" s="110" t="s">
        <v>447</v>
      </c>
      <c r="B204" s="127" t="s">
        <v>448</v>
      </c>
      <c r="C204" s="127" t="s">
        <v>449</v>
      </c>
      <c r="D204" s="127" t="s">
        <v>450</v>
      </c>
      <c r="E204" s="108"/>
      <c r="F204" s="120">
        <f>SUM(F205:F208)</f>
        <v>3812.8</v>
      </c>
      <c r="G204" s="120">
        <f>SUM(G205:G208)</f>
        <v>3812.8</v>
      </c>
    </row>
    <row r="205" spans="1:7" ht="17.25" customHeight="1" x14ac:dyDescent="0.25">
      <c r="A205" s="117" t="s">
        <v>330</v>
      </c>
      <c r="B205" s="125" t="s">
        <v>448</v>
      </c>
      <c r="C205" s="125" t="s">
        <v>449</v>
      </c>
      <c r="D205" s="125" t="s">
        <v>450</v>
      </c>
      <c r="E205" s="125" t="s">
        <v>451</v>
      </c>
      <c r="F205" s="119">
        <v>2851.6</v>
      </c>
      <c r="G205" s="119">
        <v>2851.6</v>
      </c>
    </row>
    <row r="206" spans="1:7" ht="37.15" customHeight="1" x14ac:dyDescent="0.25">
      <c r="A206" s="71" t="s">
        <v>332</v>
      </c>
      <c r="B206" s="125" t="s">
        <v>448</v>
      </c>
      <c r="C206" s="125" t="s">
        <v>449</v>
      </c>
      <c r="D206" s="125" t="s">
        <v>450</v>
      </c>
      <c r="E206" s="125" t="s">
        <v>452</v>
      </c>
      <c r="F206" s="119">
        <v>861.2</v>
      </c>
      <c r="G206" s="119">
        <v>861.2</v>
      </c>
    </row>
    <row r="207" spans="1:7" ht="25.5" x14ac:dyDescent="0.25">
      <c r="A207" s="117" t="s">
        <v>284</v>
      </c>
      <c r="B207" s="125" t="s">
        <v>448</v>
      </c>
      <c r="C207" s="125" t="s">
        <v>449</v>
      </c>
      <c r="D207" s="125" t="s">
        <v>450</v>
      </c>
      <c r="E207" s="114">
        <v>244</v>
      </c>
      <c r="F207" s="119">
        <v>100</v>
      </c>
      <c r="G207" s="119">
        <v>100</v>
      </c>
    </row>
    <row r="208" spans="1:7" ht="25.5" hidden="1" x14ac:dyDescent="0.25">
      <c r="A208" s="117" t="s">
        <v>284</v>
      </c>
      <c r="B208" s="125" t="s">
        <v>448</v>
      </c>
      <c r="C208" s="125" t="s">
        <v>449</v>
      </c>
      <c r="D208" s="125" t="s">
        <v>453</v>
      </c>
      <c r="E208" s="114">
        <v>244</v>
      </c>
      <c r="F208" s="119"/>
      <c r="G208" s="119"/>
    </row>
    <row r="209" spans="1:7" ht="25.5" x14ac:dyDescent="0.25">
      <c r="A209" s="110" t="s">
        <v>454</v>
      </c>
      <c r="B209" s="106">
        <v>8</v>
      </c>
      <c r="C209" s="106">
        <v>4</v>
      </c>
      <c r="D209" s="128" t="s">
        <v>455</v>
      </c>
      <c r="E209" s="108"/>
      <c r="F209" s="120">
        <f>SUM(F210:F217)</f>
        <v>19034.899999999998</v>
      </c>
      <c r="G209" s="120">
        <f>SUM(G210:G217)</f>
        <v>19034.899999999998</v>
      </c>
    </row>
    <row r="210" spans="1:7" ht="18.75" customHeight="1" x14ac:dyDescent="0.25">
      <c r="A210" s="117" t="s">
        <v>330</v>
      </c>
      <c r="B210" s="112">
        <v>8</v>
      </c>
      <c r="C210" s="112">
        <v>4</v>
      </c>
      <c r="D210" s="122" t="s">
        <v>455</v>
      </c>
      <c r="E210" s="114">
        <v>111</v>
      </c>
      <c r="F210" s="119">
        <v>13529.6</v>
      </c>
      <c r="G210" s="119">
        <v>13529.6</v>
      </c>
    </row>
    <row r="211" spans="1:7" ht="42.6" customHeight="1" x14ac:dyDescent="0.25">
      <c r="A211" s="71" t="s">
        <v>332</v>
      </c>
      <c r="B211" s="112">
        <v>8</v>
      </c>
      <c r="C211" s="112">
        <v>4</v>
      </c>
      <c r="D211" s="122" t="s">
        <v>455</v>
      </c>
      <c r="E211" s="114">
        <v>119</v>
      </c>
      <c r="F211" s="119">
        <v>4085.9</v>
      </c>
      <c r="G211" s="119">
        <v>4085.9</v>
      </c>
    </row>
    <row r="212" spans="1:7" ht="26.25" customHeight="1" x14ac:dyDescent="0.25">
      <c r="A212" s="117" t="s">
        <v>280</v>
      </c>
      <c r="B212" s="112">
        <v>8</v>
      </c>
      <c r="C212" s="112">
        <v>4</v>
      </c>
      <c r="D212" s="122" t="s">
        <v>455</v>
      </c>
      <c r="E212" s="114">
        <v>122</v>
      </c>
      <c r="F212" s="119">
        <v>50</v>
      </c>
      <c r="G212" s="119">
        <v>50</v>
      </c>
    </row>
    <row r="213" spans="1:7" ht="25.5" x14ac:dyDescent="0.25">
      <c r="A213" s="71" t="s">
        <v>282</v>
      </c>
      <c r="B213" s="112">
        <v>8</v>
      </c>
      <c r="C213" s="112">
        <v>4</v>
      </c>
      <c r="D213" s="122" t="s">
        <v>455</v>
      </c>
      <c r="E213" s="114">
        <v>242</v>
      </c>
      <c r="F213" s="119">
        <v>319</v>
      </c>
      <c r="G213" s="119">
        <v>319</v>
      </c>
    </row>
    <row r="214" spans="1:7" ht="25.5" hidden="1" x14ac:dyDescent="0.25">
      <c r="A214" s="117" t="s">
        <v>284</v>
      </c>
      <c r="B214" s="112">
        <v>8</v>
      </c>
      <c r="C214" s="112">
        <v>4</v>
      </c>
      <c r="D214" s="122" t="s">
        <v>456</v>
      </c>
      <c r="E214" s="114">
        <v>244</v>
      </c>
      <c r="F214" s="134"/>
      <c r="G214" s="134"/>
    </row>
    <row r="215" spans="1:7" ht="27" customHeight="1" x14ac:dyDescent="0.25">
      <c r="A215" s="117" t="s">
        <v>284</v>
      </c>
      <c r="B215" s="112">
        <v>8</v>
      </c>
      <c r="C215" s="112">
        <v>4</v>
      </c>
      <c r="D215" s="122" t="s">
        <v>455</v>
      </c>
      <c r="E215" s="114">
        <v>244</v>
      </c>
      <c r="F215" s="134">
        <v>1039.8</v>
      </c>
      <c r="G215" s="134">
        <v>1039.8</v>
      </c>
    </row>
    <row r="216" spans="1:7" ht="25.15" customHeight="1" x14ac:dyDescent="0.25">
      <c r="A216" s="111" t="s">
        <v>303</v>
      </c>
      <c r="B216" s="112">
        <v>8</v>
      </c>
      <c r="C216" s="112">
        <v>4</v>
      </c>
      <c r="D216" s="122" t="s">
        <v>455</v>
      </c>
      <c r="E216" s="114">
        <v>851</v>
      </c>
      <c r="F216" s="134">
        <v>10.6</v>
      </c>
      <c r="G216" s="134">
        <v>10.6</v>
      </c>
    </row>
    <row r="217" spans="1:7" ht="15" hidden="1" customHeight="1" x14ac:dyDescent="0.25">
      <c r="A217" s="111" t="s">
        <v>289</v>
      </c>
      <c r="B217" s="112">
        <v>8</v>
      </c>
      <c r="C217" s="112">
        <v>4</v>
      </c>
      <c r="D217" s="122" t="s">
        <v>457</v>
      </c>
      <c r="E217" s="114">
        <v>852</v>
      </c>
      <c r="F217" s="134"/>
      <c r="G217" s="134"/>
    </row>
    <row r="218" spans="1:7" ht="28.15" customHeight="1" x14ac:dyDescent="0.25">
      <c r="A218" s="110" t="s">
        <v>458</v>
      </c>
      <c r="B218" s="127" t="s">
        <v>448</v>
      </c>
      <c r="C218" s="127" t="s">
        <v>449</v>
      </c>
      <c r="D218" s="127" t="s">
        <v>450</v>
      </c>
      <c r="E218" s="108"/>
      <c r="F218" s="120">
        <f>+F219+F220</f>
        <v>403.5</v>
      </c>
      <c r="G218" s="120">
        <f>+G219+G220</f>
        <v>403.5</v>
      </c>
    </row>
    <row r="219" spans="1:7" ht="15" customHeight="1" x14ac:dyDescent="0.25">
      <c r="A219" s="117" t="s">
        <v>330</v>
      </c>
      <c r="B219" s="125" t="s">
        <v>448</v>
      </c>
      <c r="C219" s="125" t="s">
        <v>449</v>
      </c>
      <c r="D219" s="125" t="s">
        <v>450</v>
      </c>
      <c r="E219" s="125" t="s">
        <v>451</v>
      </c>
      <c r="F219" s="119">
        <v>309.89999999999998</v>
      </c>
      <c r="G219" s="119">
        <v>309.89999999999998</v>
      </c>
    </row>
    <row r="220" spans="1:7" ht="37.9" customHeight="1" x14ac:dyDescent="0.25">
      <c r="A220" s="71" t="s">
        <v>332</v>
      </c>
      <c r="B220" s="125" t="s">
        <v>448</v>
      </c>
      <c r="C220" s="125" t="s">
        <v>449</v>
      </c>
      <c r="D220" s="125" t="s">
        <v>450</v>
      </c>
      <c r="E220" s="125" t="s">
        <v>452</v>
      </c>
      <c r="F220" s="119">
        <v>93.6</v>
      </c>
      <c r="G220" s="119">
        <v>93.6</v>
      </c>
    </row>
    <row r="221" spans="1:7" s="121" customFormat="1" ht="15" customHeight="1" x14ac:dyDescent="0.25">
      <c r="A221" s="105" t="s">
        <v>459</v>
      </c>
      <c r="B221" s="106">
        <v>9</v>
      </c>
      <c r="C221" s="106"/>
      <c r="D221" s="128"/>
      <c r="E221" s="108"/>
      <c r="F221" s="135">
        <f>+F222</f>
        <v>400</v>
      </c>
      <c r="G221" s="135">
        <f>+G222</f>
        <v>400</v>
      </c>
    </row>
    <row r="222" spans="1:7" ht="25.5" x14ac:dyDescent="0.25">
      <c r="A222" s="105" t="s">
        <v>460</v>
      </c>
      <c r="B222" s="106">
        <v>9</v>
      </c>
      <c r="C222" s="106">
        <v>9</v>
      </c>
      <c r="D222" s="128"/>
      <c r="E222" s="108"/>
      <c r="F222" s="120">
        <f>+F223+F224</f>
        <v>400</v>
      </c>
      <c r="G222" s="120">
        <f>+G223+G224</f>
        <v>400</v>
      </c>
    </row>
    <row r="223" spans="1:7" ht="25.5" hidden="1" x14ac:dyDescent="0.25">
      <c r="A223" s="117" t="s">
        <v>284</v>
      </c>
      <c r="B223" s="112">
        <v>9</v>
      </c>
      <c r="C223" s="112">
        <v>9</v>
      </c>
      <c r="D223" s="122" t="s">
        <v>461</v>
      </c>
      <c r="E223" s="114">
        <v>244</v>
      </c>
      <c r="F223" s="119"/>
      <c r="G223" s="119"/>
    </row>
    <row r="224" spans="1:7" ht="26.25" customHeight="1" x14ac:dyDescent="0.25">
      <c r="A224" s="117" t="s">
        <v>284</v>
      </c>
      <c r="B224" s="112">
        <v>9</v>
      </c>
      <c r="C224" s="112">
        <v>9</v>
      </c>
      <c r="D224" s="122" t="s">
        <v>462</v>
      </c>
      <c r="E224" s="114">
        <v>244</v>
      </c>
      <c r="F224" s="119">
        <v>400</v>
      </c>
      <c r="G224" s="119">
        <v>400</v>
      </c>
    </row>
    <row r="225" spans="1:7" ht="16.5" customHeight="1" x14ac:dyDescent="0.25">
      <c r="A225" s="69" t="s">
        <v>463</v>
      </c>
      <c r="B225" s="106">
        <v>10</v>
      </c>
      <c r="C225" s="106"/>
      <c r="D225" s="127"/>
      <c r="E225" s="108"/>
      <c r="F225" s="135">
        <f>+F226+F228+F262+F270</f>
        <v>156566.9</v>
      </c>
      <c r="G225" s="135">
        <f>+G226+G228+G262+G270</f>
        <v>158340.1</v>
      </c>
    </row>
    <row r="226" spans="1:7" ht="16.5" customHeight="1" x14ac:dyDescent="0.25">
      <c r="A226" s="110" t="s">
        <v>464</v>
      </c>
      <c r="B226" s="106">
        <v>10</v>
      </c>
      <c r="C226" s="106">
        <v>1</v>
      </c>
      <c r="D226" s="127"/>
      <c r="E226" s="108">
        <v>0</v>
      </c>
      <c r="F226" s="135">
        <f>+F227</f>
        <v>616</v>
      </c>
      <c r="G226" s="135">
        <f>+G227</f>
        <v>616</v>
      </c>
    </row>
    <row r="227" spans="1:7" ht="16.5" customHeight="1" x14ac:dyDescent="0.25">
      <c r="A227" s="72" t="s">
        <v>465</v>
      </c>
      <c r="B227" s="112">
        <v>10</v>
      </c>
      <c r="C227" s="112">
        <v>1</v>
      </c>
      <c r="D227" s="125" t="s">
        <v>466</v>
      </c>
      <c r="E227" s="114">
        <v>312</v>
      </c>
      <c r="F227" s="134">
        <v>616</v>
      </c>
      <c r="G227" s="134">
        <v>616</v>
      </c>
    </row>
    <row r="228" spans="1:7" s="121" customFormat="1" ht="16.5" customHeight="1" x14ac:dyDescent="0.25">
      <c r="A228" s="69" t="s">
        <v>467</v>
      </c>
      <c r="B228" s="106">
        <v>10</v>
      </c>
      <c r="C228" s="106">
        <v>3</v>
      </c>
      <c r="D228" s="127"/>
      <c r="E228" s="108"/>
      <c r="F228" s="135">
        <f>+F229+F232+F234+F236+F238+F241+F244+F247+F250+F253+F256+F258</f>
        <v>47579</v>
      </c>
      <c r="G228" s="135">
        <f>+G229+G232+G234+G236+G238+G241+G244+G247+G250+G253+G256+G258</f>
        <v>48127</v>
      </c>
    </row>
    <row r="229" spans="1:7" ht="16.5" hidden="1" customHeight="1" x14ac:dyDescent="0.25">
      <c r="A229" s="105" t="s">
        <v>468</v>
      </c>
      <c r="B229" s="106">
        <v>10</v>
      </c>
      <c r="C229" s="106">
        <v>3</v>
      </c>
      <c r="D229" s="128" t="s">
        <v>469</v>
      </c>
      <c r="E229" s="108"/>
      <c r="F229" s="135">
        <f>+F230+F231</f>
        <v>0</v>
      </c>
      <c r="G229" s="135">
        <f>+G230+G231</f>
        <v>0</v>
      </c>
    </row>
    <row r="230" spans="1:7" ht="25.5" hidden="1" x14ac:dyDescent="0.25">
      <c r="A230" s="72" t="s">
        <v>416</v>
      </c>
      <c r="B230" s="112">
        <v>10</v>
      </c>
      <c r="C230" s="112">
        <v>3</v>
      </c>
      <c r="D230" s="122" t="s">
        <v>470</v>
      </c>
      <c r="E230" s="114">
        <v>313</v>
      </c>
      <c r="F230" s="134"/>
      <c r="G230" s="134"/>
    </row>
    <row r="231" spans="1:7" ht="25.5" hidden="1" x14ac:dyDescent="0.25">
      <c r="A231" s="117" t="s">
        <v>284</v>
      </c>
      <c r="B231" s="112">
        <v>10</v>
      </c>
      <c r="C231" s="112">
        <v>3</v>
      </c>
      <c r="D231" s="122" t="s">
        <v>471</v>
      </c>
      <c r="E231" s="114">
        <v>244</v>
      </c>
      <c r="F231" s="134"/>
      <c r="G231" s="134"/>
    </row>
    <row r="232" spans="1:7" ht="41.45" customHeight="1" x14ac:dyDescent="0.25">
      <c r="A232" s="105" t="s">
        <v>472</v>
      </c>
      <c r="B232" s="106">
        <v>10</v>
      </c>
      <c r="C232" s="106">
        <v>3</v>
      </c>
      <c r="D232" s="107" t="s">
        <v>473</v>
      </c>
      <c r="E232" s="108"/>
      <c r="F232" s="120">
        <f>+F233</f>
        <v>200</v>
      </c>
      <c r="G232" s="120">
        <f>+G233</f>
        <v>200</v>
      </c>
    </row>
    <row r="233" spans="1:7" ht="16.5" customHeight="1" x14ac:dyDescent="0.25">
      <c r="A233" s="72" t="s">
        <v>368</v>
      </c>
      <c r="B233" s="112">
        <v>10</v>
      </c>
      <c r="C233" s="112">
        <v>3</v>
      </c>
      <c r="D233" s="113" t="s">
        <v>474</v>
      </c>
      <c r="E233" s="114">
        <v>322</v>
      </c>
      <c r="F233" s="119">
        <v>200</v>
      </c>
      <c r="G233" s="119">
        <v>200</v>
      </c>
    </row>
    <row r="234" spans="1:7" ht="25.5" x14ac:dyDescent="0.25">
      <c r="A234" s="136" t="s">
        <v>475</v>
      </c>
      <c r="B234" s="106">
        <v>10</v>
      </c>
      <c r="C234" s="106">
        <v>3</v>
      </c>
      <c r="D234" s="107" t="s">
        <v>476</v>
      </c>
      <c r="E234" s="108"/>
      <c r="F234" s="120">
        <f>+F235</f>
        <v>750</v>
      </c>
      <c r="G234" s="120">
        <f>+G235</f>
        <v>750</v>
      </c>
    </row>
    <row r="235" spans="1:7" ht="18" customHeight="1" x14ac:dyDescent="0.25">
      <c r="A235" s="72" t="s">
        <v>368</v>
      </c>
      <c r="B235" s="112">
        <v>10</v>
      </c>
      <c r="C235" s="112">
        <v>3</v>
      </c>
      <c r="D235" s="113" t="s">
        <v>476</v>
      </c>
      <c r="E235" s="114">
        <v>322</v>
      </c>
      <c r="F235" s="119">
        <v>750</v>
      </c>
      <c r="G235" s="119">
        <v>750</v>
      </c>
    </row>
    <row r="236" spans="1:7" ht="26.25" customHeight="1" x14ac:dyDescent="0.25">
      <c r="A236" s="110" t="s">
        <v>477</v>
      </c>
      <c r="B236" s="106">
        <v>10</v>
      </c>
      <c r="C236" s="106">
        <v>3</v>
      </c>
      <c r="D236" s="128" t="s">
        <v>478</v>
      </c>
      <c r="E236" s="108">
        <v>0</v>
      </c>
      <c r="F236" s="135">
        <f>+F237</f>
        <v>698.7</v>
      </c>
      <c r="G236" s="135">
        <f>+G237</f>
        <v>706.9</v>
      </c>
    </row>
    <row r="237" spans="1:7" ht="25.5" x14ac:dyDescent="0.25">
      <c r="A237" s="72" t="s">
        <v>416</v>
      </c>
      <c r="B237" s="112">
        <v>10</v>
      </c>
      <c r="C237" s="112">
        <v>3</v>
      </c>
      <c r="D237" s="122" t="s">
        <v>478</v>
      </c>
      <c r="E237" s="114">
        <v>313</v>
      </c>
      <c r="F237" s="134">
        <v>698.7</v>
      </c>
      <c r="G237" s="134">
        <v>706.9</v>
      </c>
    </row>
    <row r="238" spans="1:7" ht="25.5" x14ac:dyDescent="0.25">
      <c r="A238" s="110" t="s">
        <v>479</v>
      </c>
      <c r="B238" s="106">
        <v>10</v>
      </c>
      <c r="C238" s="106">
        <v>3</v>
      </c>
      <c r="D238" s="127" t="s">
        <v>480</v>
      </c>
      <c r="E238" s="108">
        <v>0</v>
      </c>
      <c r="F238" s="137">
        <f>+F239+F240</f>
        <v>2131.3000000000002</v>
      </c>
      <c r="G238" s="137">
        <f>+G239+G240</f>
        <v>2156.2999999999997</v>
      </c>
    </row>
    <row r="239" spans="1:7" ht="25.5" x14ac:dyDescent="0.25">
      <c r="A239" s="72" t="s">
        <v>416</v>
      </c>
      <c r="B239" s="112">
        <v>10</v>
      </c>
      <c r="C239" s="112">
        <v>3</v>
      </c>
      <c r="D239" s="125" t="s">
        <v>480</v>
      </c>
      <c r="E239" s="114">
        <v>313</v>
      </c>
      <c r="F239" s="134">
        <v>241.4</v>
      </c>
      <c r="G239" s="134">
        <v>244.2</v>
      </c>
    </row>
    <row r="240" spans="1:7" ht="25.5" x14ac:dyDescent="0.25">
      <c r="A240" s="72" t="s">
        <v>416</v>
      </c>
      <c r="B240" s="112">
        <v>10</v>
      </c>
      <c r="C240" s="112">
        <v>3</v>
      </c>
      <c r="D240" s="125" t="s">
        <v>480</v>
      </c>
      <c r="E240" s="114">
        <v>313</v>
      </c>
      <c r="F240" s="134">
        <v>1889.9</v>
      </c>
      <c r="G240" s="134">
        <v>1912.1</v>
      </c>
    </row>
    <row r="241" spans="1:7" ht="25.5" x14ac:dyDescent="0.25">
      <c r="A241" s="110" t="s">
        <v>481</v>
      </c>
      <c r="B241" s="106">
        <v>10</v>
      </c>
      <c r="C241" s="106">
        <v>3</v>
      </c>
      <c r="D241" s="127" t="s">
        <v>482</v>
      </c>
      <c r="E241" s="108">
        <v>0</v>
      </c>
      <c r="F241" s="135">
        <f>+F242+F243</f>
        <v>15192.9</v>
      </c>
      <c r="G241" s="135">
        <f>+G242+G243</f>
        <v>15371.8</v>
      </c>
    </row>
    <row r="242" spans="1:7" ht="25.5" x14ac:dyDescent="0.25">
      <c r="A242" s="72" t="s">
        <v>416</v>
      </c>
      <c r="B242" s="112">
        <v>10</v>
      </c>
      <c r="C242" s="112">
        <v>3</v>
      </c>
      <c r="D242" s="125" t="s">
        <v>482</v>
      </c>
      <c r="E242" s="114">
        <v>313</v>
      </c>
      <c r="F242" s="134">
        <v>15048.9</v>
      </c>
      <c r="G242" s="134">
        <v>15227.8</v>
      </c>
    </row>
    <row r="243" spans="1:7" ht="25.5" customHeight="1" x14ac:dyDescent="0.25">
      <c r="A243" s="117" t="s">
        <v>284</v>
      </c>
      <c r="B243" s="112">
        <v>10</v>
      </c>
      <c r="C243" s="112">
        <v>3</v>
      </c>
      <c r="D243" s="125" t="s">
        <v>482</v>
      </c>
      <c r="E243" s="114">
        <v>244</v>
      </c>
      <c r="F243" s="134">
        <v>144</v>
      </c>
      <c r="G243" s="134">
        <v>144</v>
      </c>
    </row>
    <row r="244" spans="1:7" ht="25.5" x14ac:dyDescent="0.25">
      <c r="A244" s="110" t="s">
        <v>483</v>
      </c>
      <c r="B244" s="106">
        <v>10</v>
      </c>
      <c r="C244" s="106">
        <v>3</v>
      </c>
      <c r="D244" s="128" t="s">
        <v>484</v>
      </c>
      <c r="E244" s="108">
        <v>0</v>
      </c>
      <c r="F244" s="135">
        <f>+F245+F246</f>
        <v>11184.599999999999</v>
      </c>
      <c r="G244" s="135">
        <f>+G245+G246</f>
        <v>11316.3</v>
      </c>
    </row>
    <row r="245" spans="1:7" ht="25.5" x14ac:dyDescent="0.25">
      <c r="A245" s="72" t="s">
        <v>416</v>
      </c>
      <c r="B245" s="112">
        <v>10</v>
      </c>
      <c r="C245" s="112">
        <v>3</v>
      </c>
      <c r="D245" s="122" t="s">
        <v>484</v>
      </c>
      <c r="E245" s="114">
        <v>313</v>
      </c>
      <c r="F245" s="134">
        <v>10934.8</v>
      </c>
      <c r="G245" s="134">
        <v>11066.5</v>
      </c>
    </row>
    <row r="246" spans="1:7" ht="26.25" customHeight="1" x14ac:dyDescent="0.25">
      <c r="A246" s="117" t="s">
        <v>284</v>
      </c>
      <c r="B246" s="112">
        <v>10</v>
      </c>
      <c r="C246" s="112">
        <v>3</v>
      </c>
      <c r="D246" s="122" t="s">
        <v>484</v>
      </c>
      <c r="E246" s="114">
        <v>244</v>
      </c>
      <c r="F246" s="134">
        <f>199.8+50</f>
        <v>249.8</v>
      </c>
      <c r="G246" s="134">
        <f>199.8+50</f>
        <v>249.8</v>
      </c>
    </row>
    <row r="247" spans="1:7" ht="25.5" x14ac:dyDescent="0.25">
      <c r="A247" s="110" t="s">
        <v>485</v>
      </c>
      <c r="B247" s="106">
        <v>10</v>
      </c>
      <c r="C247" s="106">
        <v>3</v>
      </c>
      <c r="D247" s="128" t="s">
        <v>486</v>
      </c>
      <c r="E247" s="108">
        <v>0</v>
      </c>
      <c r="F247" s="135">
        <f>+F248+F249</f>
        <v>33.400000000000006</v>
      </c>
      <c r="G247" s="135">
        <f>+G248+G249</f>
        <v>33.800000000000004</v>
      </c>
    </row>
    <row r="248" spans="1:7" ht="25.5" x14ac:dyDescent="0.25">
      <c r="A248" s="72" t="s">
        <v>416</v>
      </c>
      <c r="B248" s="112">
        <v>10</v>
      </c>
      <c r="C248" s="112">
        <v>3</v>
      </c>
      <c r="D248" s="122" t="s">
        <v>486</v>
      </c>
      <c r="E248" s="114">
        <v>313</v>
      </c>
      <c r="F248" s="134">
        <v>32.200000000000003</v>
      </c>
      <c r="G248" s="134">
        <v>32.6</v>
      </c>
    </row>
    <row r="249" spans="1:7" ht="27" customHeight="1" x14ac:dyDescent="0.25">
      <c r="A249" s="117" t="s">
        <v>284</v>
      </c>
      <c r="B249" s="112">
        <v>10</v>
      </c>
      <c r="C249" s="112">
        <v>3</v>
      </c>
      <c r="D249" s="122" t="s">
        <v>486</v>
      </c>
      <c r="E249" s="114">
        <v>244</v>
      </c>
      <c r="F249" s="134">
        <v>1.2</v>
      </c>
      <c r="G249" s="134">
        <v>1.2</v>
      </c>
    </row>
    <row r="250" spans="1:7" ht="25.5" x14ac:dyDescent="0.25">
      <c r="A250" s="110" t="s">
        <v>487</v>
      </c>
      <c r="B250" s="106">
        <v>10</v>
      </c>
      <c r="C250" s="106">
        <v>3</v>
      </c>
      <c r="D250" s="127" t="s">
        <v>488</v>
      </c>
      <c r="E250" s="108">
        <v>0</v>
      </c>
      <c r="F250" s="135">
        <f>+F251+F252</f>
        <v>7916.7</v>
      </c>
      <c r="G250" s="135">
        <f>+G251+G252</f>
        <v>8009.9</v>
      </c>
    </row>
    <row r="251" spans="1:7" ht="25.5" x14ac:dyDescent="0.25">
      <c r="A251" s="72" t="s">
        <v>416</v>
      </c>
      <c r="B251" s="112">
        <v>10</v>
      </c>
      <c r="C251" s="112">
        <v>3</v>
      </c>
      <c r="D251" s="125" t="s">
        <v>488</v>
      </c>
      <c r="E251" s="114">
        <v>313</v>
      </c>
      <c r="F251" s="134">
        <v>7766.7</v>
      </c>
      <c r="G251" s="134">
        <v>7859.9</v>
      </c>
    </row>
    <row r="252" spans="1:7" ht="27" customHeight="1" x14ac:dyDescent="0.25">
      <c r="A252" s="117" t="s">
        <v>284</v>
      </c>
      <c r="B252" s="112">
        <v>10</v>
      </c>
      <c r="C252" s="112">
        <v>3</v>
      </c>
      <c r="D252" s="125" t="s">
        <v>488</v>
      </c>
      <c r="E252" s="114">
        <v>244</v>
      </c>
      <c r="F252" s="134">
        <v>150</v>
      </c>
      <c r="G252" s="134">
        <v>150</v>
      </c>
    </row>
    <row r="253" spans="1:7" ht="25.5" customHeight="1" x14ac:dyDescent="0.25">
      <c r="A253" s="110" t="s">
        <v>489</v>
      </c>
      <c r="B253" s="106">
        <v>10</v>
      </c>
      <c r="C253" s="106">
        <v>3</v>
      </c>
      <c r="D253" s="127" t="s">
        <v>490</v>
      </c>
      <c r="E253" s="108">
        <v>0</v>
      </c>
      <c r="F253" s="135">
        <f>+F254+F255</f>
        <v>9391.4</v>
      </c>
      <c r="G253" s="135">
        <f>+G254+G255</f>
        <v>9502</v>
      </c>
    </row>
    <row r="254" spans="1:7" ht="25.5" x14ac:dyDescent="0.25">
      <c r="A254" s="72" t="s">
        <v>416</v>
      </c>
      <c r="B254" s="112">
        <v>10</v>
      </c>
      <c r="C254" s="112">
        <v>3</v>
      </c>
      <c r="D254" s="125" t="s">
        <v>490</v>
      </c>
      <c r="E254" s="114">
        <v>313</v>
      </c>
      <c r="F254" s="134">
        <v>9091.4</v>
      </c>
      <c r="G254" s="134">
        <v>9202</v>
      </c>
    </row>
    <row r="255" spans="1:7" ht="26.25" customHeight="1" x14ac:dyDescent="0.25">
      <c r="A255" s="117" t="s">
        <v>284</v>
      </c>
      <c r="B255" s="112">
        <v>10</v>
      </c>
      <c r="C255" s="112">
        <v>3</v>
      </c>
      <c r="D255" s="125" t="s">
        <v>490</v>
      </c>
      <c r="E255" s="114">
        <v>244</v>
      </c>
      <c r="F255" s="134">
        <v>300</v>
      </c>
      <c r="G255" s="134">
        <v>300</v>
      </c>
    </row>
    <row r="256" spans="1:7" ht="25.5" hidden="1" x14ac:dyDescent="0.25">
      <c r="A256" s="110" t="s">
        <v>491</v>
      </c>
      <c r="B256" s="106">
        <v>10</v>
      </c>
      <c r="C256" s="106">
        <v>3</v>
      </c>
      <c r="D256" s="128" t="s">
        <v>492</v>
      </c>
      <c r="E256" s="108">
        <v>0</v>
      </c>
      <c r="F256" s="135">
        <f>+F257</f>
        <v>0</v>
      </c>
      <c r="G256" s="135">
        <f>+G257</f>
        <v>0</v>
      </c>
    </row>
    <row r="257" spans="1:7" ht="25.5" hidden="1" x14ac:dyDescent="0.25">
      <c r="A257" s="72" t="s">
        <v>416</v>
      </c>
      <c r="B257" s="112">
        <v>10</v>
      </c>
      <c r="C257" s="112">
        <v>3</v>
      </c>
      <c r="D257" s="122" t="s">
        <v>492</v>
      </c>
      <c r="E257" s="114">
        <v>313</v>
      </c>
      <c r="F257" s="134"/>
      <c r="G257" s="134"/>
    </row>
    <row r="258" spans="1:7" ht="38.25" x14ac:dyDescent="0.25">
      <c r="A258" s="105" t="s">
        <v>493</v>
      </c>
      <c r="B258" s="106">
        <v>10</v>
      </c>
      <c r="C258" s="106">
        <v>3</v>
      </c>
      <c r="D258" s="122" t="s">
        <v>494</v>
      </c>
      <c r="E258" s="108"/>
      <c r="F258" s="135">
        <f>+F259+F260+F261</f>
        <v>80</v>
      </c>
      <c r="G258" s="135">
        <f>+G259+G260+G261</f>
        <v>80</v>
      </c>
    </row>
    <row r="259" spans="1:7" ht="25.5" hidden="1" x14ac:dyDescent="0.25">
      <c r="A259" s="72" t="s">
        <v>416</v>
      </c>
      <c r="B259" s="112">
        <v>10</v>
      </c>
      <c r="C259" s="112">
        <v>3</v>
      </c>
      <c r="D259" s="122" t="s">
        <v>495</v>
      </c>
      <c r="E259" s="114">
        <v>313</v>
      </c>
      <c r="F259" s="135"/>
      <c r="G259" s="135"/>
    </row>
    <row r="260" spans="1:7" ht="25.5" hidden="1" x14ac:dyDescent="0.25">
      <c r="A260" s="117" t="s">
        <v>284</v>
      </c>
      <c r="B260" s="112">
        <v>10</v>
      </c>
      <c r="C260" s="112">
        <v>3</v>
      </c>
      <c r="D260" s="122" t="s">
        <v>496</v>
      </c>
      <c r="E260" s="114">
        <v>244</v>
      </c>
      <c r="F260" s="135"/>
      <c r="G260" s="135"/>
    </row>
    <row r="261" spans="1:7" ht="27" customHeight="1" x14ac:dyDescent="0.25">
      <c r="A261" s="117" t="s">
        <v>284</v>
      </c>
      <c r="B261" s="112">
        <v>10</v>
      </c>
      <c r="C261" s="112">
        <v>3</v>
      </c>
      <c r="D261" s="122" t="s">
        <v>494</v>
      </c>
      <c r="E261" s="114">
        <v>244</v>
      </c>
      <c r="F261" s="134">
        <v>80</v>
      </c>
      <c r="G261" s="134">
        <v>80</v>
      </c>
    </row>
    <row r="262" spans="1:7" ht="15.75" customHeight="1" x14ac:dyDescent="0.25">
      <c r="A262" s="110" t="s">
        <v>497</v>
      </c>
      <c r="B262" s="106">
        <v>10</v>
      </c>
      <c r="C262" s="106">
        <v>4</v>
      </c>
      <c r="D262" s="122"/>
      <c r="E262" s="114"/>
      <c r="F262" s="135">
        <f>+F263+F267</f>
        <v>103065.50000000001</v>
      </c>
      <c r="G262" s="135">
        <f>+G263+G267</f>
        <v>104279.1</v>
      </c>
    </row>
    <row r="263" spans="1:7" ht="40.15" customHeight="1" x14ac:dyDescent="0.25">
      <c r="A263" s="110" t="s">
        <v>498</v>
      </c>
      <c r="B263" s="106">
        <v>10</v>
      </c>
      <c r="C263" s="106">
        <v>4</v>
      </c>
      <c r="D263" s="128" t="s">
        <v>499</v>
      </c>
      <c r="E263" s="108">
        <v>0</v>
      </c>
      <c r="F263" s="135">
        <f>+F264+F265+F266</f>
        <v>91785.700000000012</v>
      </c>
      <c r="G263" s="135">
        <f>+G264+G265+G266</f>
        <v>92866.5</v>
      </c>
    </row>
    <row r="264" spans="1:7" ht="26.45" customHeight="1" x14ac:dyDescent="0.25">
      <c r="A264" s="72" t="s">
        <v>416</v>
      </c>
      <c r="B264" s="112">
        <v>10</v>
      </c>
      <c r="C264" s="112">
        <v>4</v>
      </c>
      <c r="D264" s="122" t="s">
        <v>499</v>
      </c>
      <c r="E264" s="114">
        <v>313</v>
      </c>
      <c r="F264" s="134">
        <v>74315.8</v>
      </c>
      <c r="G264" s="134">
        <v>75194.5</v>
      </c>
    </row>
    <row r="265" spans="1:7" ht="26.45" customHeight="1" x14ac:dyDescent="0.25">
      <c r="A265" s="117" t="s">
        <v>284</v>
      </c>
      <c r="B265" s="112">
        <v>10</v>
      </c>
      <c r="C265" s="112">
        <v>4</v>
      </c>
      <c r="D265" s="122" t="s">
        <v>499</v>
      </c>
      <c r="E265" s="114">
        <v>244</v>
      </c>
      <c r="F265" s="134">
        <v>300</v>
      </c>
      <c r="G265" s="134">
        <v>300</v>
      </c>
    </row>
    <row r="266" spans="1:7" ht="26.45" customHeight="1" x14ac:dyDescent="0.25">
      <c r="A266" s="138" t="s">
        <v>416</v>
      </c>
      <c r="B266" s="139">
        <v>10</v>
      </c>
      <c r="C266" s="139">
        <v>4</v>
      </c>
      <c r="D266" s="140" t="s">
        <v>500</v>
      </c>
      <c r="E266" s="141">
        <v>313</v>
      </c>
      <c r="F266" s="142">
        <v>17169.900000000001</v>
      </c>
      <c r="G266" s="142">
        <v>17372</v>
      </c>
    </row>
    <row r="267" spans="1:7" ht="15.75" customHeight="1" x14ac:dyDescent="0.25">
      <c r="A267" s="110" t="s">
        <v>501</v>
      </c>
      <c r="B267" s="106">
        <v>10</v>
      </c>
      <c r="C267" s="106">
        <v>4</v>
      </c>
      <c r="D267" s="127" t="s">
        <v>502</v>
      </c>
      <c r="E267" s="108"/>
      <c r="F267" s="120">
        <f>+F268+F269</f>
        <v>11279.8</v>
      </c>
      <c r="G267" s="120">
        <f>+G268+G269</f>
        <v>11412.6</v>
      </c>
    </row>
    <row r="268" spans="1:7" ht="25.5" x14ac:dyDescent="0.25">
      <c r="A268" s="72" t="s">
        <v>416</v>
      </c>
      <c r="B268" s="112">
        <v>10</v>
      </c>
      <c r="C268" s="112">
        <v>4</v>
      </c>
      <c r="D268" s="125" t="s">
        <v>502</v>
      </c>
      <c r="E268" s="114">
        <v>313</v>
      </c>
      <c r="F268" s="119">
        <v>11019.8</v>
      </c>
      <c r="G268" s="119">
        <v>11152.6</v>
      </c>
    </row>
    <row r="269" spans="1:7" ht="51" x14ac:dyDescent="0.25">
      <c r="A269" s="111" t="s">
        <v>374</v>
      </c>
      <c r="B269" s="112">
        <v>10</v>
      </c>
      <c r="C269" s="112">
        <v>4</v>
      </c>
      <c r="D269" s="125" t="s">
        <v>502</v>
      </c>
      <c r="E269" s="114">
        <v>811</v>
      </c>
      <c r="F269" s="119">
        <v>260</v>
      </c>
      <c r="G269" s="119">
        <v>260</v>
      </c>
    </row>
    <row r="270" spans="1:7" s="121" customFormat="1" ht="18" customHeight="1" x14ac:dyDescent="0.25">
      <c r="A270" s="69" t="s">
        <v>503</v>
      </c>
      <c r="B270" s="106">
        <v>10</v>
      </c>
      <c r="C270" s="106">
        <v>6</v>
      </c>
      <c r="D270" s="127"/>
      <c r="E270" s="108"/>
      <c r="F270" s="120">
        <f>+F271+F273+F276</f>
        <v>5306.4</v>
      </c>
      <c r="G270" s="120">
        <f>+G271+G273+G276</f>
        <v>5318</v>
      </c>
    </row>
    <row r="271" spans="1:7" ht="38.25" hidden="1" x14ac:dyDescent="0.25">
      <c r="A271" s="105" t="s">
        <v>504</v>
      </c>
      <c r="B271" s="106">
        <v>10</v>
      </c>
      <c r="C271" s="106">
        <v>6</v>
      </c>
      <c r="D271" s="122" t="s">
        <v>505</v>
      </c>
      <c r="E271" s="108"/>
      <c r="F271" s="135">
        <f>+F272</f>
        <v>0</v>
      </c>
      <c r="G271" s="135">
        <f>+G272</f>
        <v>0</v>
      </c>
    </row>
    <row r="272" spans="1:7" ht="27" hidden="1" customHeight="1" x14ac:dyDescent="0.25">
      <c r="A272" s="117" t="s">
        <v>284</v>
      </c>
      <c r="B272" s="112">
        <v>10</v>
      </c>
      <c r="C272" s="112">
        <v>6</v>
      </c>
      <c r="D272" s="122" t="s">
        <v>506</v>
      </c>
      <c r="E272" s="114">
        <v>244</v>
      </c>
      <c r="F272" s="134"/>
      <c r="G272" s="134"/>
    </row>
    <row r="273" spans="1:7" ht="25.5" x14ac:dyDescent="0.25">
      <c r="A273" s="110" t="s">
        <v>507</v>
      </c>
      <c r="B273" s="106">
        <v>10</v>
      </c>
      <c r="C273" s="106">
        <v>6</v>
      </c>
      <c r="D273" s="127" t="s">
        <v>508</v>
      </c>
      <c r="E273" s="108"/>
      <c r="F273" s="135">
        <f>+F274+F275</f>
        <v>989.7</v>
      </c>
      <c r="G273" s="135">
        <f>+G274+G275</f>
        <v>1001.3</v>
      </c>
    </row>
    <row r="274" spans="1:7" ht="25.5" hidden="1" x14ac:dyDescent="0.25">
      <c r="A274" s="71" t="s">
        <v>282</v>
      </c>
      <c r="B274" s="112">
        <v>10</v>
      </c>
      <c r="C274" s="112">
        <v>6</v>
      </c>
      <c r="D274" s="125" t="s">
        <v>508</v>
      </c>
      <c r="E274" s="114">
        <v>242</v>
      </c>
      <c r="F274" s="134"/>
      <c r="G274" s="134"/>
    </row>
    <row r="275" spans="1:7" ht="24.75" customHeight="1" x14ac:dyDescent="0.25">
      <c r="A275" s="117" t="s">
        <v>284</v>
      </c>
      <c r="B275" s="112">
        <v>10</v>
      </c>
      <c r="C275" s="112">
        <v>6</v>
      </c>
      <c r="D275" s="125" t="s">
        <v>508</v>
      </c>
      <c r="E275" s="114">
        <v>244</v>
      </c>
      <c r="F275" s="134">
        <v>989.7</v>
      </c>
      <c r="G275" s="134">
        <v>1001.3</v>
      </c>
    </row>
    <row r="276" spans="1:7" ht="25.9" customHeight="1" x14ac:dyDescent="0.25">
      <c r="A276" s="110" t="s">
        <v>509</v>
      </c>
      <c r="B276" s="106">
        <v>10</v>
      </c>
      <c r="C276" s="106">
        <v>6</v>
      </c>
      <c r="D276" s="128" t="s">
        <v>510</v>
      </c>
      <c r="E276" s="108"/>
      <c r="F276" s="135">
        <f>SUM(F277:F287)</f>
        <v>4316.7</v>
      </c>
      <c r="G276" s="135">
        <f>SUM(G277:G287)</f>
        <v>4316.7</v>
      </c>
    </row>
    <row r="277" spans="1:7" ht="25.5" x14ac:dyDescent="0.25">
      <c r="A277" s="111" t="s">
        <v>269</v>
      </c>
      <c r="B277" s="112">
        <v>10</v>
      </c>
      <c r="C277" s="112">
        <v>6</v>
      </c>
      <c r="D277" s="122" t="s">
        <v>510</v>
      </c>
      <c r="E277" s="114">
        <v>121</v>
      </c>
      <c r="F277" s="134">
        <v>2857.7</v>
      </c>
      <c r="G277" s="134">
        <v>2857.7</v>
      </c>
    </row>
    <row r="278" spans="1:7" ht="42.75" customHeight="1" x14ac:dyDescent="0.25">
      <c r="A278" s="71" t="s">
        <v>272</v>
      </c>
      <c r="B278" s="112">
        <v>10</v>
      </c>
      <c r="C278" s="112">
        <v>6</v>
      </c>
      <c r="D278" s="122" t="s">
        <v>510</v>
      </c>
      <c r="E278" s="114">
        <v>129</v>
      </c>
      <c r="F278" s="134">
        <v>863</v>
      </c>
      <c r="G278" s="134">
        <v>863</v>
      </c>
    </row>
    <row r="279" spans="1:7" ht="25.5" x14ac:dyDescent="0.25">
      <c r="A279" s="117" t="s">
        <v>280</v>
      </c>
      <c r="B279" s="112">
        <v>10</v>
      </c>
      <c r="C279" s="112">
        <v>6</v>
      </c>
      <c r="D279" s="122" t="s">
        <v>510</v>
      </c>
      <c r="E279" s="114">
        <v>122</v>
      </c>
      <c r="F279" s="134">
        <v>50</v>
      </c>
      <c r="G279" s="134">
        <v>50</v>
      </c>
    </row>
    <row r="280" spans="1:7" ht="25.5" x14ac:dyDescent="0.25">
      <c r="A280" s="71" t="s">
        <v>282</v>
      </c>
      <c r="B280" s="112">
        <v>10</v>
      </c>
      <c r="C280" s="112">
        <v>6</v>
      </c>
      <c r="D280" s="122" t="s">
        <v>510</v>
      </c>
      <c r="E280" s="114">
        <v>242</v>
      </c>
      <c r="F280" s="134">
        <v>265</v>
      </c>
      <c r="G280" s="134">
        <v>265</v>
      </c>
    </row>
    <row r="281" spans="1:7" ht="25.5" hidden="1" x14ac:dyDescent="0.25">
      <c r="A281" s="117" t="s">
        <v>284</v>
      </c>
      <c r="B281" s="112">
        <v>10</v>
      </c>
      <c r="C281" s="112">
        <v>6</v>
      </c>
      <c r="D281" s="122" t="s">
        <v>511</v>
      </c>
      <c r="E281" s="114">
        <v>244</v>
      </c>
      <c r="F281" s="135"/>
      <c r="G281" s="135"/>
    </row>
    <row r="282" spans="1:7" ht="25.5" hidden="1" x14ac:dyDescent="0.25">
      <c r="A282" s="117" t="s">
        <v>284</v>
      </c>
      <c r="B282" s="112">
        <v>10</v>
      </c>
      <c r="C282" s="112">
        <v>6</v>
      </c>
      <c r="D282" s="122" t="s">
        <v>512</v>
      </c>
      <c r="E282" s="114">
        <v>244</v>
      </c>
      <c r="F282" s="134"/>
      <c r="G282" s="134"/>
    </row>
    <row r="283" spans="1:7" ht="25.5" hidden="1" x14ac:dyDescent="0.25">
      <c r="A283" s="117" t="s">
        <v>284</v>
      </c>
      <c r="B283" s="112">
        <v>10</v>
      </c>
      <c r="C283" s="112">
        <v>6</v>
      </c>
      <c r="D283" s="122" t="s">
        <v>513</v>
      </c>
      <c r="E283" s="114">
        <v>244</v>
      </c>
      <c r="F283" s="134"/>
      <c r="G283" s="134"/>
    </row>
    <row r="284" spans="1:7" ht="25.5" hidden="1" x14ac:dyDescent="0.25">
      <c r="A284" s="117" t="s">
        <v>284</v>
      </c>
      <c r="B284" s="112">
        <v>10</v>
      </c>
      <c r="C284" s="112">
        <v>6</v>
      </c>
      <c r="D284" s="122" t="s">
        <v>514</v>
      </c>
      <c r="E284" s="114">
        <v>244</v>
      </c>
      <c r="F284" s="135"/>
      <c r="G284" s="135"/>
    </row>
    <row r="285" spans="1:7" ht="25.5" x14ac:dyDescent="0.25">
      <c r="A285" s="117" t="s">
        <v>284</v>
      </c>
      <c r="B285" s="112">
        <v>10</v>
      </c>
      <c r="C285" s="112">
        <v>6</v>
      </c>
      <c r="D285" s="122" t="s">
        <v>510</v>
      </c>
      <c r="E285" s="114">
        <v>244</v>
      </c>
      <c r="F285" s="134">
        <v>280</v>
      </c>
      <c r="G285" s="134">
        <v>280</v>
      </c>
    </row>
    <row r="286" spans="1:7" ht="28.5" customHeight="1" x14ac:dyDescent="0.25">
      <c r="A286" s="111" t="s">
        <v>287</v>
      </c>
      <c r="B286" s="112">
        <v>10</v>
      </c>
      <c r="C286" s="112">
        <v>6</v>
      </c>
      <c r="D286" s="122" t="s">
        <v>510</v>
      </c>
      <c r="E286" s="114">
        <v>851</v>
      </c>
      <c r="F286" s="134">
        <v>1</v>
      </c>
      <c r="G286" s="134">
        <v>1</v>
      </c>
    </row>
    <row r="287" spans="1:7" ht="18" hidden="1" customHeight="1" x14ac:dyDescent="0.25">
      <c r="A287" s="111" t="s">
        <v>289</v>
      </c>
      <c r="B287" s="112">
        <v>10</v>
      </c>
      <c r="C287" s="112">
        <v>6</v>
      </c>
      <c r="D287" s="122" t="s">
        <v>515</v>
      </c>
      <c r="E287" s="114">
        <v>852</v>
      </c>
      <c r="F287" s="134"/>
      <c r="G287" s="134"/>
    </row>
    <row r="288" spans="1:7" ht="18" customHeight="1" x14ac:dyDescent="0.25">
      <c r="A288" s="105" t="s">
        <v>516</v>
      </c>
      <c r="B288" s="106">
        <v>11</v>
      </c>
      <c r="C288" s="106"/>
      <c r="D288" s="128"/>
      <c r="E288" s="108"/>
      <c r="F288" s="135">
        <f>+F289</f>
        <v>130</v>
      </c>
      <c r="G288" s="135">
        <f>+G289</f>
        <v>130</v>
      </c>
    </row>
    <row r="289" spans="1:7" s="121" customFormat="1" x14ac:dyDescent="0.25">
      <c r="A289" s="105" t="s">
        <v>517</v>
      </c>
      <c r="B289" s="106">
        <v>11</v>
      </c>
      <c r="C289" s="106">
        <v>5</v>
      </c>
      <c r="D289" s="128"/>
      <c r="E289" s="108"/>
      <c r="F289" s="135">
        <f>+F290</f>
        <v>130</v>
      </c>
      <c r="G289" s="135">
        <f>+G290</f>
        <v>130</v>
      </c>
    </row>
    <row r="290" spans="1:7" ht="25.5" x14ac:dyDescent="0.25">
      <c r="A290" s="105" t="s">
        <v>518</v>
      </c>
      <c r="B290" s="106">
        <v>11</v>
      </c>
      <c r="C290" s="106">
        <v>5</v>
      </c>
      <c r="D290" s="128" t="s">
        <v>519</v>
      </c>
      <c r="E290" s="108"/>
      <c r="F290" s="120">
        <f>+F291+F292</f>
        <v>130</v>
      </c>
      <c r="G290" s="120">
        <f>+G291+G292</f>
        <v>130</v>
      </c>
    </row>
    <row r="291" spans="1:7" ht="25.5" hidden="1" x14ac:dyDescent="0.25">
      <c r="A291" s="117" t="s">
        <v>284</v>
      </c>
      <c r="B291" s="112">
        <v>11</v>
      </c>
      <c r="C291" s="112">
        <v>5</v>
      </c>
      <c r="D291" s="122" t="s">
        <v>520</v>
      </c>
      <c r="E291" s="114">
        <v>244</v>
      </c>
      <c r="F291" s="119"/>
      <c r="G291" s="119"/>
    </row>
    <row r="292" spans="1:7" ht="27" customHeight="1" x14ac:dyDescent="0.25">
      <c r="A292" s="117" t="s">
        <v>284</v>
      </c>
      <c r="B292" s="112">
        <v>11</v>
      </c>
      <c r="C292" s="112">
        <v>5</v>
      </c>
      <c r="D292" s="122" t="s">
        <v>519</v>
      </c>
      <c r="E292" s="114">
        <v>244</v>
      </c>
      <c r="F292" s="119">
        <v>130</v>
      </c>
      <c r="G292" s="119">
        <v>130</v>
      </c>
    </row>
    <row r="293" spans="1:7" ht="15.75" customHeight="1" x14ac:dyDescent="0.25">
      <c r="A293" s="110" t="s">
        <v>521</v>
      </c>
      <c r="B293" s="106">
        <v>12</v>
      </c>
      <c r="C293" s="106"/>
      <c r="D293" s="128"/>
      <c r="E293" s="108"/>
      <c r="F293" s="120">
        <f>+F294</f>
        <v>1303</v>
      </c>
      <c r="G293" s="120">
        <f>+G294</f>
        <v>1303</v>
      </c>
    </row>
    <row r="294" spans="1:7" s="121" customFormat="1" ht="15.75" customHeight="1" x14ac:dyDescent="0.25">
      <c r="A294" s="110" t="s">
        <v>522</v>
      </c>
      <c r="B294" s="106">
        <v>12</v>
      </c>
      <c r="C294" s="106">
        <v>2</v>
      </c>
      <c r="D294" s="128"/>
      <c r="E294" s="108"/>
      <c r="F294" s="120">
        <f>+F295</f>
        <v>1303</v>
      </c>
      <c r="G294" s="120">
        <f>+G295</f>
        <v>1303</v>
      </c>
    </row>
    <row r="295" spans="1:7" ht="51" x14ac:dyDescent="0.25">
      <c r="A295" s="71" t="s">
        <v>400</v>
      </c>
      <c r="B295" s="112">
        <v>12</v>
      </c>
      <c r="C295" s="112">
        <v>2</v>
      </c>
      <c r="D295" s="122" t="s">
        <v>523</v>
      </c>
      <c r="E295" s="114">
        <v>621</v>
      </c>
      <c r="F295" s="119">
        <v>1303</v>
      </c>
      <c r="G295" s="119">
        <v>1303</v>
      </c>
    </row>
    <row r="296" spans="1:7" ht="25.5" x14ac:dyDescent="0.25">
      <c r="A296" s="70" t="s">
        <v>524</v>
      </c>
      <c r="B296" s="106">
        <v>13</v>
      </c>
      <c r="C296" s="106"/>
      <c r="D296" s="128"/>
      <c r="E296" s="108"/>
      <c r="F296" s="120">
        <f>+F297</f>
        <v>37.4</v>
      </c>
      <c r="G296" s="120">
        <f>+G297</f>
        <v>37.4</v>
      </c>
    </row>
    <row r="297" spans="1:7" ht="25.5" x14ac:dyDescent="0.25">
      <c r="A297" s="110" t="s">
        <v>525</v>
      </c>
      <c r="B297" s="106">
        <v>13</v>
      </c>
      <c r="C297" s="106">
        <v>1</v>
      </c>
      <c r="D297" s="128"/>
      <c r="E297" s="108">
        <v>0</v>
      </c>
      <c r="F297" s="120">
        <f>+F298</f>
        <v>37.4</v>
      </c>
      <c r="G297" s="120">
        <f>+G298</f>
        <v>37.4</v>
      </c>
    </row>
    <row r="298" spans="1:7" ht="18" customHeight="1" x14ac:dyDescent="0.25">
      <c r="A298" s="111" t="s">
        <v>526</v>
      </c>
      <c r="B298" s="112">
        <v>13</v>
      </c>
      <c r="C298" s="112">
        <v>1</v>
      </c>
      <c r="D298" s="122" t="s">
        <v>527</v>
      </c>
      <c r="E298" s="114">
        <v>730</v>
      </c>
      <c r="F298" s="119">
        <v>37.4</v>
      </c>
      <c r="G298" s="119">
        <v>37.4</v>
      </c>
    </row>
    <row r="299" spans="1:7" ht="25.5" x14ac:dyDescent="0.25">
      <c r="A299" s="105" t="s">
        <v>528</v>
      </c>
      <c r="B299" s="106">
        <v>14</v>
      </c>
      <c r="C299" s="106"/>
      <c r="D299" s="128"/>
      <c r="E299" s="108"/>
      <c r="F299" s="120">
        <f>+F300+F302+F304</f>
        <v>34536.200000000004</v>
      </c>
      <c r="G299" s="120">
        <f>+G300+G302+G304</f>
        <v>34762.400000000001</v>
      </c>
    </row>
    <row r="300" spans="1:7" ht="39" customHeight="1" x14ac:dyDescent="0.25">
      <c r="A300" s="110" t="s">
        <v>529</v>
      </c>
      <c r="B300" s="106">
        <v>14</v>
      </c>
      <c r="C300" s="106">
        <v>1</v>
      </c>
      <c r="D300" s="128"/>
      <c r="E300" s="108">
        <v>0</v>
      </c>
      <c r="F300" s="120">
        <f>+F301</f>
        <v>17486.2</v>
      </c>
      <c r="G300" s="120">
        <f>+G301</f>
        <v>17692.099999999999</v>
      </c>
    </row>
    <row r="301" spans="1:7" ht="17.25" customHeight="1" x14ac:dyDescent="0.25">
      <c r="A301" s="111" t="s">
        <v>530</v>
      </c>
      <c r="B301" s="112">
        <v>14</v>
      </c>
      <c r="C301" s="112">
        <v>1</v>
      </c>
      <c r="D301" s="122" t="s">
        <v>531</v>
      </c>
      <c r="E301" s="114">
        <v>511</v>
      </c>
      <c r="F301" s="119">
        <v>17486.2</v>
      </c>
      <c r="G301" s="119">
        <v>17692.099999999999</v>
      </c>
    </row>
    <row r="302" spans="1:7" ht="17.25" customHeight="1" x14ac:dyDescent="0.25">
      <c r="A302" s="110" t="s">
        <v>532</v>
      </c>
      <c r="B302" s="106">
        <v>14</v>
      </c>
      <c r="C302" s="106">
        <v>2</v>
      </c>
      <c r="D302" s="107" t="s">
        <v>533</v>
      </c>
      <c r="E302" s="108">
        <v>0</v>
      </c>
      <c r="F302" s="120">
        <f>+F303</f>
        <v>14526.7</v>
      </c>
      <c r="G302" s="120">
        <f>+G303</f>
        <v>14526.7</v>
      </c>
    </row>
    <row r="303" spans="1:7" ht="17.25" customHeight="1" x14ac:dyDescent="0.25">
      <c r="A303" s="111" t="s">
        <v>532</v>
      </c>
      <c r="B303" s="112">
        <v>14</v>
      </c>
      <c r="C303" s="112">
        <v>2</v>
      </c>
      <c r="D303" s="113" t="s">
        <v>533</v>
      </c>
      <c r="E303" s="114">
        <v>512</v>
      </c>
      <c r="F303" s="119">
        <v>14526.7</v>
      </c>
      <c r="G303" s="119">
        <v>14526.7</v>
      </c>
    </row>
    <row r="304" spans="1:7" ht="17.25" customHeight="1" x14ac:dyDescent="0.25">
      <c r="A304" s="105" t="s">
        <v>534</v>
      </c>
      <c r="B304" s="106">
        <v>14</v>
      </c>
      <c r="C304" s="106">
        <v>3</v>
      </c>
      <c r="D304" s="107"/>
      <c r="E304" s="108"/>
      <c r="F304" s="120">
        <f>+F305+F307+F309</f>
        <v>2523.2999999999997</v>
      </c>
      <c r="G304" s="120">
        <f>+G305+G307+G309</f>
        <v>2543.6000000000004</v>
      </c>
    </row>
    <row r="305" spans="1:7" ht="25.5" x14ac:dyDescent="0.25">
      <c r="A305" s="110" t="s">
        <v>535</v>
      </c>
      <c r="B305" s="106">
        <v>14</v>
      </c>
      <c r="C305" s="106">
        <v>3</v>
      </c>
      <c r="D305" s="127" t="s">
        <v>536</v>
      </c>
      <c r="E305" s="108">
        <v>0</v>
      </c>
      <c r="F305" s="120">
        <f>+F306</f>
        <v>2514.1</v>
      </c>
      <c r="G305" s="120">
        <f>+G306</f>
        <v>2534.3000000000002</v>
      </c>
    </row>
    <row r="306" spans="1:7" ht="39.6" customHeight="1" x14ac:dyDescent="0.25">
      <c r="A306" s="111" t="s">
        <v>537</v>
      </c>
      <c r="B306" s="112">
        <v>14</v>
      </c>
      <c r="C306" s="112">
        <v>3</v>
      </c>
      <c r="D306" s="125" t="s">
        <v>536</v>
      </c>
      <c r="E306" s="114">
        <v>521</v>
      </c>
      <c r="F306" s="119">
        <v>2514.1</v>
      </c>
      <c r="G306" s="119">
        <v>2534.3000000000002</v>
      </c>
    </row>
    <row r="307" spans="1:7" ht="25.5" hidden="1" x14ac:dyDescent="0.25">
      <c r="A307" s="110" t="s">
        <v>538</v>
      </c>
      <c r="B307" s="106">
        <v>14</v>
      </c>
      <c r="C307" s="106">
        <v>3</v>
      </c>
      <c r="D307" s="127" t="s">
        <v>539</v>
      </c>
      <c r="E307" s="108">
        <v>0</v>
      </c>
      <c r="F307" s="120">
        <f>+F308</f>
        <v>0</v>
      </c>
      <c r="G307" s="120">
        <f>+G308</f>
        <v>0</v>
      </c>
    </row>
    <row r="308" spans="1:7" ht="29.25" hidden="1" customHeight="1" x14ac:dyDescent="0.25">
      <c r="A308" s="111" t="s">
        <v>537</v>
      </c>
      <c r="B308" s="112">
        <v>14</v>
      </c>
      <c r="C308" s="112">
        <v>3</v>
      </c>
      <c r="D308" s="125" t="s">
        <v>539</v>
      </c>
      <c r="E308" s="114">
        <v>521</v>
      </c>
      <c r="F308" s="119"/>
      <c r="G308" s="119"/>
    </row>
    <row r="309" spans="1:7" ht="25.5" x14ac:dyDescent="0.25">
      <c r="A309" s="110" t="s">
        <v>540</v>
      </c>
      <c r="B309" s="106">
        <v>14</v>
      </c>
      <c r="C309" s="106">
        <v>3</v>
      </c>
      <c r="D309" s="127" t="s">
        <v>541</v>
      </c>
      <c r="E309" s="108">
        <v>0</v>
      </c>
      <c r="F309" s="120">
        <f>+F310</f>
        <v>9.1999999999999993</v>
      </c>
      <c r="G309" s="120">
        <f>+G310</f>
        <v>9.3000000000000007</v>
      </c>
    </row>
    <row r="310" spans="1:7" ht="16.5" customHeight="1" x14ac:dyDescent="0.25">
      <c r="A310" s="111" t="s">
        <v>326</v>
      </c>
      <c r="B310" s="106">
        <v>14</v>
      </c>
      <c r="C310" s="106">
        <v>3</v>
      </c>
      <c r="D310" s="125" t="s">
        <v>541</v>
      </c>
      <c r="E310" s="114">
        <v>530</v>
      </c>
      <c r="F310" s="119">
        <v>9.1999999999999993</v>
      </c>
      <c r="G310" s="119">
        <v>9.3000000000000007</v>
      </c>
    </row>
    <row r="311" spans="1:7" ht="26.25" customHeight="1" x14ac:dyDescent="0.25">
      <c r="A311" s="110" t="s">
        <v>542</v>
      </c>
      <c r="B311" s="106">
        <v>14</v>
      </c>
      <c r="C311" s="106">
        <v>3</v>
      </c>
      <c r="D311" s="125"/>
      <c r="E311" s="114"/>
      <c r="F311" s="119"/>
      <c r="G311" s="119"/>
    </row>
    <row r="312" spans="1:7" ht="18.600000000000001" customHeight="1" x14ac:dyDescent="0.25">
      <c r="A312" s="111" t="s">
        <v>326</v>
      </c>
      <c r="B312" s="106">
        <v>14</v>
      </c>
      <c r="C312" s="106">
        <v>3</v>
      </c>
      <c r="D312" s="125"/>
      <c r="E312" s="114">
        <v>530</v>
      </c>
      <c r="F312" s="119"/>
      <c r="G312" s="119"/>
    </row>
    <row r="313" spans="1:7" ht="16.149999999999999" customHeight="1" x14ac:dyDescent="0.25">
      <c r="A313" s="117" t="s">
        <v>686</v>
      </c>
      <c r="B313" s="106"/>
      <c r="C313" s="106"/>
      <c r="D313" s="125"/>
      <c r="E313" s="114"/>
      <c r="F313" s="119">
        <v>2987</v>
      </c>
      <c r="G313" s="119">
        <v>6207.9</v>
      </c>
    </row>
    <row r="314" spans="1:7" ht="17.25" customHeight="1" x14ac:dyDescent="0.25">
      <c r="A314" s="143" t="s">
        <v>543</v>
      </c>
      <c r="B314" s="102"/>
      <c r="C314" s="102"/>
      <c r="D314" s="102"/>
      <c r="E314" s="102"/>
      <c r="F314" s="144">
        <f>+F13+F78+F81+F94+F136+F147+F188+F221+F225+F288+F293+F296+F299+F313</f>
        <v>964156.70000000007</v>
      </c>
      <c r="G314" s="144">
        <f>+G13+G78+G81+G94+G136+G147+G188+G221+G225+G288+G293+G296+G299+G313</f>
        <v>978781.20000000007</v>
      </c>
    </row>
    <row r="315" spans="1:7" hidden="1" x14ac:dyDescent="0.25">
      <c r="F315" s="99">
        <v>964156.7</v>
      </c>
      <c r="G315" s="100">
        <v>978781.2</v>
      </c>
    </row>
    <row r="316" spans="1:7" hidden="1" x14ac:dyDescent="0.25">
      <c r="F316" s="281">
        <f>F314-F315</f>
        <v>0</v>
      </c>
      <c r="G316" s="281">
        <f>G314-G315</f>
        <v>0</v>
      </c>
    </row>
  </sheetData>
  <mergeCells count="15">
    <mergeCell ref="A8:G8"/>
    <mergeCell ref="D1:G1"/>
    <mergeCell ref="A2:G2"/>
    <mergeCell ref="A3:G3"/>
    <mergeCell ref="A4:G4"/>
    <mergeCell ref="A5:G5"/>
    <mergeCell ref="A6:G6"/>
    <mergeCell ref="D7:G7"/>
    <mergeCell ref="B10:B11"/>
    <mergeCell ref="A10:A11"/>
    <mergeCell ref="E9:G9"/>
    <mergeCell ref="F10:G10"/>
    <mergeCell ref="E10:E11"/>
    <mergeCell ref="D10:D11"/>
    <mergeCell ref="C10:C11"/>
  </mergeCell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zoomScaleNormal="100" workbookViewId="0">
      <selection activeCell="G6" sqref="G6"/>
    </sheetView>
  </sheetViews>
  <sheetFormatPr defaultRowHeight="15" x14ac:dyDescent="0.25"/>
  <cols>
    <col min="1" max="1" width="5.7109375" customWidth="1"/>
    <col min="2" max="2" width="19.28515625" customWidth="1"/>
    <col min="3" max="3" width="38" style="145" customWidth="1"/>
    <col min="4" max="4" width="10.42578125" customWidth="1"/>
    <col min="5" max="5" width="8.28515625" customWidth="1"/>
    <col min="6" max="6" width="6.28515625" customWidth="1"/>
    <col min="257" max="257" width="5.7109375" customWidth="1"/>
    <col min="258" max="258" width="54" customWidth="1"/>
    <col min="259" max="259" width="62.140625" customWidth="1"/>
    <col min="260" max="260" width="13.85546875" customWidth="1"/>
    <col min="261" max="261" width="12" bestFit="1" customWidth="1"/>
    <col min="262" max="262" width="10.7109375" bestFit="1" customWidth="1"/>
    <col min="513" max="513" width="5.7109375" customWidth="1"/>
    <col min="514" max="514" width="54" customWidth="1"/>
    <col min="515" max="515" width="62.140625" customWidth="1"/>
    <col min="516" max="516" width="13.85546875" customWidth="1"/>
    <col min="517" max="517" width="12" bestFit="1" customWidth="1"/>
    <col min="518" max="518" width="10.7109375" bestFit="1" customWidth="1"/>
    <col min="769" max="769" width="5.7109375" customWidth="1"/>
    <col min="770" max="770" width="54" customWidth="1"/>
    <col min="771" max="771" width="62.140625" customWidth="1"/>
    <col min="772" max="772" width="13.85546875" customWidth="1"/>
    <col min="773" max="773" width="12" bestFit="1" customWidth="1"/>
    <col min="774" max="774" width="10.7109375" bestFit="1" customWidth="1"/>
    <col min="1025" max="1025" width="5.7109375" customWidth="1"/>
    <col min="1026" max="1026" width="54" customWidth="1"/>
    <col min="1027" max="1027" width="62.140625" customWidth="1"/>
    <col min="1028" max="1028" width="13.85546875" customWidth="1"/>
    <col min="1029" max="1029" width="12" bestFit="1" customWidth="1"/>
    <col min="1030" max="1030" width="10.7109375" bestFit="1" customWidth="1"/>
    <col min="1281" max="1281" width="5.7109375" customWidth="1"/>
    <col min="1282" max="1282" width="54" customWidth="1"/>
    <col min="1283" max="1283" width="62.140625" customWidth="1"/>
    <col min="1284" max="1284" width="13.85546875" customWidth="1"/>
    <col min="1285" max="1285" width="12" bestFit="1" customWidth="1"/>
    <col min="1286" max="1286" width="10.7109375" bestFit="1" customWidth="1"/>
    <col min="1537" max="1537" width="5.7109375" customWidth="1"/>
    <col min="1538" max="1538" width="54" customWidth="1"/>
    <col min="1539" max="1539" width="62.140625" customWidth="1"/>
    <col min="1540" max="1540" width="13.85546875" customWidth="1"/>
    <col min="1541" max="1541" width="12" bestFit="1" customWidth="1"/>
    <col min="1542" max="1542" width="10.7109375" bestFit="1" customWidth="1"/>
    <col min="1793" max="1793" width="5.7109375" customWidth="1"/>
    <col min="1794" max="1794" width="54" customWidth="1"/>
    <col min="1795" max="1795" width="62.140625" customWidth="1"/>
    <col min="1796" max="1796" width="13.85546875" customWidth="1"/>
    <col min="1797" max="1797" width="12" bestFit="1" customWidth="1"/>
    <col min="1798" max="1798" width="10.7109375" bestFit="1" customWidth="1"/>
    <col min="2049" max="2049" width="5.7109375" customWidth="1"/>
    <col min="2050" max="2050" width="54" customWidth="1"/>
    <col min="2051" max="2051" width="62.140625" customWidth="1"/>
    <col min="2052" max="2052" width="13.85546875" customWidth="1"/>
    <col min="2053" max="2053" width="12" bestFit="1" customWidth="1"/>
    <col min="2054" max="2054" width="10.7109375" bestFit="1" customWidth="1"/>
    <col min="2305" max="2305" width="5.7109375" customWidth="1"/>
    <col min="2306" max="2306" width="54" customWidth="1"/>
    <col min="2307" max="2307" width="62.140625" customWidth="1"/>
    <col min="2308" max="2308" width="13.85546875" customWidth="1"/>
    <col min="2309" max="2309" width="12" bestFit="1" customWidth="1"/>
    <col min="2310" max="2310" width="10.7109375" bestFit="1" customWidth="1"/>
    <col min="2561" max="2561" width="5.7109375" customWidth="1"/>
    <col min="2562" max="2562" width="54" customWidth="1"/>
    <col min="2563" max="2563" width="62.140625" customWidth="1"/>
    <col min="2564" max="2564" width="13.85546875" customWidth="1"/>
    <col min="2565" max="2565" width="12" bestFit="1" customWidth="1"/>
    <col min="2566" max="2566" width="10.7109375" bestFit="1" customWidth="1"/>
    <col min="2817" max="2817" width="5.7109375" customWidth="1"/>
    <col min="2818" max="2818" width="54" customWidth="1"/>
    <col min="2819" max="2819" width="62.140625" customWidth="1"/>
    <col min="2820" max="2820" width="13.85546875" customWidth="1"/>
    <col min="2821" max="2821" width="12" bestFit="1" customWidth="1"/>
    <col min="2822" max="2822" width="10.7109375" bestFit="1" customWidth="1"/>
    <col min="3073" max="3073" width="5.7109375" customWidth="1"/>
    <col min="3074" max="3074" width="54" customWidth="1"/>
    <col min="3075" max="3075" width="62.140625" customWidth="1"/>
    <col min="3076" max="3076" width="13.85546875" customWidth="1"/>
    <col min="3077" max="3077" width="12" bestFit="1" customWidth="1"/>
    <col min="3078" max="3078" width="10.7109375" bestFit="1" customWidth="1"/>
    <col min="3329" max="3329" width="5.7109375" customWidth="1"/>
    <col min="3330" max="3330" width="54" customWidth="1"/>
    <col min="3331" max="3331" width="62.140625" customWidth="1"/>
    <col min="3332" max="3332" width="13.85546875" customWidth="1"/>
    <col min="3333" max="3333" width="12" bestFit="1" customWidth="1"/>
    <col min="3334" max="3334" width="10.7109375" bestFit="1" customWidth="1"/>
    <col min="3585" max="3585" width="5.7109375" customWidth="1"/>
    <col min="3586" max="3586" width="54" customWidth="1"/>
    <col min="3587" max="3587" width="62.140625" customWidth="1"/>
    <col min="3588" max="3588" width="13.85546875" customWidth="1"/>
    <col min="3589" max="3589" width="12" bestFit="1" customWidth="1"/>
    <col min="3590" max="3590" width="10.7109375" bestFit="1" customWidth="1"/>
    <col min="3841" max="3841" width="5.7109375" customWidth="1"/>
    <col min="3842" max="3842" width="54" customWidth="1"/>
    <col min="3843" max="3843" width="62.140625" customWidth="1"/>
    <col min="3844" max="3844" width="13.85546875" customWidth="1"/>
    <col min="3845" max="3845" width="12" bestFit="1" customWidth="1"/>
    <col min="3846" max="3846" width="10.7109375" bestFit="1" customWidth="1"/>
    <col min="4097" max="4097" width="5.7109375" customWidth="1"/>
    <col min="4098" max="4098" width="54" customWidth="1"/>
    <col min="4099" max="4099" width="62.140625" customWidth="1"/>
    <col min="4100" max="4100" width="13.85546875" customWidth="1"/>
    <col min="4101" max="4101" width="12" bestFit="1" customWidth="1"/>
    <col min="4102" max="4102" width="10.7109375" bestFit="1" customWidth="1"/>
    <col min="4353" max="4353" width="5.7109375" customWidth="1"/>
    <col min="4354" max="4354" width="54" customWidth="1"/>
    <col min="4355" max="4355" width="62.140625" customWidth="1"/>
    <col min="4356" max="4356" width="13.85546875" customWidth="1"/>
    <col min="4357" max="4357" width="12" bestFit="1" customWidth="1"/>
    <col min="4358" max="4358" width="10.7109375" bestFit="1" customWidth="1"/>
    <col min="4609" max="4609" width="5.7109375" customWidth="1"/>
    <col min="4610" max="4610" width="54" customWidth="1"/>
    <col min="4611" max="4611" width="62.140625" customWidth="1"/>
    <col min="4612" max="4612" width="13.85546875" customWidth="1"/>
    <col min="4613" max="4613" width="12" bestFit="1" customWidth="1"/>
    <col min="4614" max="4614" width="10.7109375" bestFit="1" customWidth="1"/>
    <col min="4865" max="4865" width="5.7109375" customWidth="1"/>
    <col min="4866" max="4866" width="54" customWidth="1"/>
    <col min="4867" max="4867" width="62.140625" customWidth="1"/>
    <col min="4868" max="4868" width="13.85546875" customWidth="1"/>
    <col min="4869" max="4869" width="12" bestFit="1" customWidth="1"/>
    <col min="4870" max="4870" width="10.7109375" bestFit="1" customWidth="1"/>
    <col min="5121" max="5121" width="5.7109375" customWidth="1"/>
    <col min="5122" max="5122" width="54" customWidth="1"/>
    <col min="5123" max="5123" width="62.140625" customWidth="1"/>
    <col min="5124" max="5124" width="13.85546875" customWidth="1"/>
    <col min="5125" max="5125" width="12" bestFit="1" customWidth="1"/>
    <col min="5126" max="5126" width="10.7109375" bestFit="1" customWidth="1"/>
    <col min="5377" max="5377" width="5.7109375" customWidth="1"/>
    <col min="5378" max="5378" width="54" customWidth="1"/>
    <col min="5379" max="5379" width="62.140625" customWidth="1"/>
    <col min="5380" max="5380" width="13.85546875" customWidth="1"/>
    <col min="5381" max="5381" width="12" bestFit="1" customWidth="1"/>
    <col min="5382" max="5382" width="10.7109375" bestFit="1" customWidth="1"/>
    <col min="5633" max="5633" width="5.7109375" customWidth="1"/>
    <col min="5634" max="5634" width="54" customWidth="1"/>
    <col min="5635" max="5635" width="62.140625" customWidth="1"/>
    <col min="5636" max="5636" width="13.85546875" customWidth="1"/>
    <col min="5637" max="5637" width="12" bestFit="1" customWidth="1"/>
    <col min="5638" max="5638" width="10.7109375" bestFit="1" customWidth="1"/>
    <col min="5889" max="5889" width="5.7109375" customWidth="1"/>
    <col min="5890" max="5890" width="54" customWidth="1"/>
    <col min="5891" max="5891" width="62.140625" customWidth="1"/>
    <col min="5892" max="5892" width="13.85546875" customWidth="1"/>
    <col min="5893" max="5893" width="12" bestFit="1" customWidth="1"/>
    <col min="5894" max="5894" width="10.7109375" bestFit="1" customWidth="1"/>
    <col min="6145" max="6145" width="5.7109375" customWidth="1"/>
    <col min="6146" max="6146" width="54" customWidth="1"/>
    <col min="6147" max="6147" width="62.140625" customWidth="1"/>
    <col min="6148" max="6148" width="13.85546875" customWidth="1"/>
    <col min="6149" max="6149" width="12" bestFit="1" customWidth="1"/>
    <col min="6150" max="6150" width="10.7109375" bestFit="1" customWidth="1"/>
    <col min="6401" max="6401" width="5.7109375" customWidth="1"/>
    <col min="6402" max="6402" width="54" customWidth="1"/>
    <col min="6403" max="6403" width="62.140625" customWidth="1"/>
    <col min="6404" max="6404" width="13.85546875" customWidth="1"/>
    <col min="6405" max="6405" width="12" bestFit="1" customWidth="1"/>
    <col min="6406" max="6406" width="10.7109375" bestFit="1" customWidth="1"/>
    <col min="6657" max="6657" width="5.7109375" customWidth="1"/>
    <col min="6658" max="6658" width="54" customWidth="1"/>
    <col min="6659" max="6659" width="62.140625" customWidth="1"/>
    <col min="6660" max="6660" width="13.85546875" customWidth="1"/>
    <col min="6661" max="6661" width="12" bestFit="1" customWidth="1"/>
    <col min="6662" max="6662" width="10.7109375" bestFit="1" customWidth="1"/>
    <col min="6913" max="6913" width="5.7109375" customWidth="1"/>
    <col min="6914" max="6914" width="54" customWidth="1"/>
    <col min="6915" max="6915" width="62.140625" customWidth="1"/>
    <col min="6916" max="6916" width="13.85546875" customWidth="1"/>
    <col min="6917" max="6917" width="12" bestFit="1" customWidth="1"/>
    <col min="6918" max="6918" width="10.7109375" bestFit="1" customWidth="1"/>
    <col min="7169" max="7169" width="5.7109375" customWidth="1"/>
    <col min="7170" max="7170" width="54" customWidth="1"/>
    <col min="7171" max="7171" width="62.140625" customWidth="1"/>
    <col min="7172" max="7172" width="13.85546875" customWidth="1"/>
    <col min="7173" max="7173" width="12" bestFit="1" customWidth="1"/>
    <col min="7174" max="7174" width="10.7109375" bestFit="1" customWidth="1"/>
    <col min="7425" max="7425" width="5.7109375" customWidth="1"/>
    <col min="7426" max="7426" width="54" customWidth="1"/>
    <col min="7427" max="7427" width="62.140625" customWidth="1"/>
    <col min="7428" max="7428" width="13.85546875" customWidth="1"/>
    <col min="7429" max="7429" width="12" bestFit="1" customWidth="1"/>
    <col min="7430" max="7430" width="10.7109375" bestFit="1" customWidth="1"/>
    <col min="7681" max="7681" width="5.7109375" customWidth="1"/>
    <col min="7682" max="7682" width="54" customWidth="1"/>
    <col min="7683" max="7683" width="62.140625" customWidth="1"/>
    <col min="7684" max="7684" width="13.85546875" customWidth="1"/>
    <col min="7685" max="7685" width="12" bestFit="1" customWidth="1"/>
    <col min="7686" max="7686" width="10.7109375" bestFit="1" customWidth="1"/>
    <col min="7937" max="7937" width="5.7109375" customWidth="1"/>
    <col min="7938" max="7938" width="54" customWidth="1"/>
    <col min="7939" max="7939" width="62.140625" customWidth="1"/>
    <col min="7940" max="7940" width="13.85546875" customWidth="1"/>
    <col min="7941" max="7941" width="12" bestFit="1" customWidth="1"/>
    <col min="7942" max="7942" width="10.7109375" bestFit="1" customWidth="1"/>
    <col min="8193" max="8193" width="5.7109375" customWidth="1"/>
    <col min="8194" max="8194" width="54" customWidth="1"/>
    <col min="8195" max="8195" width="62.140625" customWidth="1"/>
    <col min="8196" max="8196" width="13.85546875" customWidth="1"/>
    <col min="8197" max="8197" width="12" bestFit="1" customWidth="1"/>
    <col min="8198" max="8198" width="10.7109375" bestFit="1" customWidth="1"/>
    <col min="8449" max="8449" width="5.7109375" customWidth="1"/>
    <col min="8450" max="8450" width="54" customWidth="1"/>
    <col min="8451" max="8451" width="62.140625" customWidth="1"/>
    <col min="8452" max="8452" width="13.85546875" customWidth="1"/>
    <col min="8453" max="8453" width="12" bestFit="1" customWidth="1"/>
    <col min="8454" max="8454" width="10.7109375" bestFit="1" customWidth="1"/>
    <col min="8705" max="8705" width="5.7109375" customWidth="1"/>
    <col min="8706" max="8706" width="54" customWidth="1"/>
    <col min="8707" max="8707" width="62.140625" customWidth="1"/>
    <col min="8708" max="8708" width="13.85546875" customWidth="1"/>
    <col min="8709" max="8709" width="12" bestFit="1" customWidth="1"/>
    <col min="8710" max="8710" width="10.7109375" bestFit="1" customWidth="1"/>
    <col min="8961" max="8961" width="5.7109375" customWidth="1"/>
    <col min="8962" max="8962" width="54" customWidth="1"/>
    <col min="8963" max="8963" width="62.140625" customWidth="1"/>
    <col min="8964" max="8964" width="13.85546875" customWidth="1"/>
    <col min="8965" max="8965" width="12" bestFit="1" customWidth="1"/>
    <col min="8966" max="8966" width="10.7109375" bestFit="1" customWidth="1"/>
    <col min="9217" max="9217" width="5.7109375" customWidth="1"/>
    <col min="9218" max="9218" width="54" customWidth="1"/>
    <col min="9219" max="9219" width="62.140625" customWidth="1"/>
    <col min="9220" max="9220" width="13.85546875" customWidth="1"/>
    <col min="9221" max="9221" width="12" bestFit="1" customWidth="1"/>
    <col min="9222" max="9222" width="10.7109375" bestFit="1" customWidth="1"/>
    <col min="9473" max="9473" width="5.7109375" customWidth="1"/>
    <col min="9474" max="9474" width="54" customWidth="1"/>
    <col min="9475" max="9475" width="62.140625" customWidth="1"/>
    <col min="9476" max="9476" width="13.85546875" customWidth="1"/>
    <col min="9477" max="9477" width="12" bestFit="1" customWidth="1"/>
    <col min="9478" max="9478" width="10.7109375" bestFit="1" customWidth="1"/>
    <col min="9729" max="9729" width="5.7109375" customWidth="1"/>
    <col min="9730" max="9730" width="54" customWidth="1"/>
    <col min="9731" max="9731" width="62.140625" customWidth="1"/>
    <col min="9732" max="9732" width="13.85546875" customWidth="1"/>
    <col min="9733" max="9733" width="12" bestFit="1" customWidth="1"/>
    <col min="9734" max="9734" width="10.7109375" bestFit="1" customWidth="1"/>
    <col min="9985" max="9985" width="5.7109375" customWidth="1"/>
    <col min="9986" max="9986" width="54" customWidth="1"/>
    <col min="9987" max="9987" width="62.140625" customWidth="1"/>
    <col min="9988" max="9988" width="13.85546875" customWidth="1"/>
    <col min="9989" max="9989" width="12" bestFit="1" customWidth="1"/>
    <col min="9990" max="9990" width="10.7109375" bestFit="1" customWidth="1"/>
    <col min="10241" max="10241" width="5.7109375" customWidth="1"/>
    <col min="10242" max="10242" width="54" customWidth="1"/>
    <col min="10243" max="10243" width="62.140625" customWidth="1"/>
    <col min="10244" max="10244" width="13.85546875" customWidth="1"/>
    <col min="10245" max="10245" width="12" bestFit="1" customWidth="1"/>
    <col min="10246" max="10246" width="10.7109375" bestFit="1" customWidth="1"/>
    <col min="10497" max="10497" width="5.7109375" customWidth="1"/>
    <col min="10498" max="10498" width="54" customWidth="1"/>
    <col min="10499" max="10499" width="62.140625" customWidth="1"/>
    <col min="10500" max="10500" width="13.85546875" customWidth="1"/>
    <col min="10501" max="10501" width="12" bestFit="1" customWidth="1"/>
    <col min="10502" max="10502" width="10.7109375" bestFit="1" customWidth="1"/>
    <col min="10753" max="10753" width="5.7109375" customWidth="1"/>
    <col min="10754" max="10754" width="54" customWidth="1"/>
    <col min="10755" max="10755" width="62.140625" customWidth="1"/>
    <col min="10756" max="10756" width="13.85546875" customWidth="1"/>
    <col min="10757" max="10757" width="12" bestFit="1" customWidth="1"/>
    <col min="10758" max="10758" width="10.7109375" bestFit="1" customWidth="1"/>
    <col min="11009" max="11009" width="5.7109375" customWidth="1"/>
    <col min="11010" max="11010" width="54" customWidth="1"/>
    <col min="11011" max="11011" width="62.140625" customWidth="1"/>
    <col min="11012" max="11012" width="13.85546875" customWidth="1"/>
    <col min="11013" max="11013" width="12" bestFit="1" customWidth="1"/>
    <col min="11014" max="11014" width="10.7109375" bestFit="1" customWidth="1"/>
    <col min="11265" max="11265" width="5.7109375" customWidth="1"/>
    <col min="11266" max="11266" width="54" customWidth="1"/>
    <col min="11267" max="11267" width="62.140625" customWidth="1"/>
    <col min="11268" max="11268" width="13.85546875" customWidth="1"/>
    <col min="11269" max="11269" width="12" bestFit="1" customWidth="1"/>
    <col min="11270" max="11270" width="10.7109375" bestFit="1" customWidth="1"/>
    <col min="11521" max="11521" width="5.7109375" customWidth="1"/>
    <col min="11522" max="11522" width="54" customWidth="1"/>
    <col min="11523" max="11523" width="62.140625" customWidth="1"/>
    <col min="11524" max="11524" width="13.85546875" customWidth="1"/>
    <col min="11525" max="11525" width="12" bestFit="1" customWidth="1"/>
    <col min="11526" max="11526" width="10.7109375" bestFit="1" customWidth="1"/>
    <col min="11777" max="11777" width="5.7109375" customWidth="1"/>
    <col min="11778" max="11778" width="54" customWidth="1"/>
    <col min="11779" max="11779" width="62.140625" customWidth="1"/>
    <col min="11780" max="11780" width="13.85546875" customWidth="1"/>
    <col min="11781" max="11781" width="12" bestFit="1" customWidth="1"/>
    <col min="11782" max="11782" width="10.7109375" bestFit="1" customWidth="1"/>
    <col min="12033" max="12033" width="5.7109375" customWidth="1"/>
    <col min="12034" max="12034" width="54" customWidth="1"/>
    <col min="12035" max="12035" width="62.140625" customWidth="1"/>
    <col min="12036" max="12036" width="13.85546875" customWidth="1"/>
    <col min="12037" max="12037" width="12" bestFit="1" customWidth="1"/>
    <col min="12038" max="12038" width="10.7109375" bestFit="1" customWidth="1"/>
    <col min="12289" max="12289" width="5.7109375" customWidth="1"/>
    <col min="12290" max="12290" width="54" customWidth="1"/>
    <col min="12291" max="12291" width="62.140625" customWidth="1"/>
    <col min="12292" max="12292" width="13.85546875" customWidth="1"/>
    <col min="12293" max="12293" width="12" bestFit="1" customWidth="1"/>
    <col min="12294" max="12294" width="10.7109375" bestFit="1" customWidth="1"/>
    <col min="12545" max="12545" width="5.7109375" customWidth="1"/>
    <col min="12546" max="12546" width="54" customWidth="1"/>
    <col min="12547" max="12547" width="62.140625" customWidth="1"/>
    <col min="12548" max="12548" width="13.85546875" customWidth="1"/>
    <col min="12549" max="12549" width="12" bestFit="1" customWidth="1"/>
    <col min="12550" max="12550" width="10.7109375" bestFit="1" customWidth="1"/>
    <col min="12801" max="12801" width="5.7109375" customWidth="1"/>
    <col min="12802" max="12802" width="54" customWidth="1"/>
    <col min="12803" max="12803" width="62.140625" customWidth="1"/>
    <col min="12804" max="12804" width="13.85546875" customWidth="1"/>
    <col min="12805" max="12805" width="12" bestFit="1" customWidth="1"/>
    <col min="12806" max="12806" width="10.7109375" bestFit="1" customWidth="1"/>
    <col min="13057" max="13057" width="5.7109375" customWidth="1"/>
    <col min="13058" max="13058" width="54" customWidth="1"/>
    <col min="13059" max="13059" width="62.140625" customWidth="1"/>
    <col min="13060" max="13060" width="13.85546875" customWidth="1"/>
    <col min="13061" max="13061" width="12" bestFit="1" customWidth="1"/>
    <col min="13062" max="13062" width="10.7109375" bestFit="1" customWidth="1"/>
    <col min="13313" max="13313" width="5.7109375" customWidth="1"/>
    <col min="13314" max="13314" width="54" customWidth="1"/>
    <col min="13315" max="13315" width="62.140625" customWidth="1"/>
    <col min="13316" max="13316" width="13.85546875" customWidth="1"/>
    <col min="13317" max="13317" width="12" bestFit="1" customWidth="1"/>
    <col min="13318" max="13318" width="10.7109375" bestFit="1" customWidth="1"/>
    <col min="13569" max="13569" width="5.7109375" customWidth="1"/>
    <col min="13570" max="13570" width="54" customWidth="1"/>
    <col min="13571" max="13571" width="62.140625" customWidth="1"/>
    <col min="13572" max="13572" width="13.85546875" customWidth="1"/>
    <col min="13573" max="13573" width="12" bestFit="1" customWidth="1"/>
    <col min="13574" max="13574" width="10.7109375" bestFit="1" customWidth="1"/>
    <col min="13825" max="13825" width="5.7109375" customWidth="1"/>
    <col min="13826" max="13826" width="54" customWidth="1"/>
    <col min="13827" max="13827" width="62.140625" customWidth="1"/>
    <col min="13828" max="13828" width="13.85546875" customWidth="1"/>
    <col min="13829" max="13829" width="12" bestFit="1" customWidth="1"/>
    <col min="13830" max="13830" width="10.7109375" bestFit="1" customWidth="1"/>
    <col min="14081" max="14081" width="5.7109375" customWidth="1"/>
    <col min="14082" max="14082" width="54" customWidth="1"/>
    <col min="14083" max="14083" width="62.140625" customWidth="1"/>
    <col min="14084" max="14084" width="13.85546875" customWidth="1"/>
    <col min="14085" max="14085" width="12" bestFit="1" customWidth="1"/>
    <col min="14086" max="14086" width="10.7109375" bestFit="1" customWidth="1"/>
    <col min="14337" max="14337" width="5.7109375" customWidth="1"/>
    <col min="14338" max="14338" width="54" customWidth="1"/>
    <col min="14339" max="14339" width="62.140625" customWidth="1"/>
    <col min="14340" max="14340" width="13.85546875" customWidth="1"/>
    <col min="14341" max="14341" width="12" bestFit="1" customWidth="1"/>
    <col min="14342" max="14342" width="10.7109375" bestFit="1" customWidth="1"/>
    <col min="14593" max="14593" width="5.7109375" customWidth="1"/>
    <col min="14594" max="14594" width="54" customWidth="1"/>
    <col min="14595" max="14595" width="62.140625" customWidth="1"/>
    <col min="14596" max="14596" width="13.85546875" customWidth="1"/>
    <col min="14597" max="14597" width="12" bestFit="1" customWidth="1"/>
    <col min="14598" max="14598" width="10.7109375" bestFit="1" customWidth="1"/>
    <col min="14849" max="14849" width="5.7109375" customWidth="1"/>
    <col min="14850" max="14850" width="54" customWidth="1"/>
    <col min="14851" max="14851" width="62.140625" customWidth="1"/>
    <col min="14852" max="14852" width="13.85546875" customWidth="1"/>
    <col min="14853" max="14853" width="12" bestFit="1" customWidth="1"/>
    <col min="14854" max="14854" width="10.7109375" bestFit="1" customWidth="1"/>
    <col min="15105" max="15105" width="5.7109375" customWidth="1"/>
    <col min="15106" max="15106" width="54" customWidth="1"/>
    <col min="15107" max="15107" width="62.140625" customWidth="1"/>
    <col min="15108" max="15108" width="13.85546875" customWidth="1"/>
    <col min="15109" max="15109" width="12" bestFit="1" customWidth="1"/>
    <col min="15110" max="15110" width="10.7109375" bestFit="1" customWidth="1"/>
    <col min="15361" max="15361" width="5.7109375" customWidth="1"/>
    <col min="15362" max="15362" width="54" customWidth="1"/>
    <col min="15363" max="15363" width="62.140625" customWidth="1"/>
    <col min="15364" max="15364" width="13.85546875" customWidth="1"/>
    <col min="15365" max="15365" width="12" bestFit="1" customWidth="1"/>
    <col min="15366" max="15366" width="10.7109375" bestFit="1" customWidth="1"/>
    <col min="15617" max="15617" width="5.7109375" customWidth="1"/>
    <col min="15618" max="15618" width="54" customWidth="1"/>
    <col min="15619" max="15619" width="62.140625" customWidth="1"/>
    <col min="15620" max="15620" width="13.85546875" customWidth="1"/>
    <col min="15621" max="15621" width="12" bestFit="1" customWidth="1"/>
    <col min="15622" max="15622" width="10.7109375" bestFit="1" customWidth="1"/>
    <col min="15873" max="15873" width="5.7109375" customWidth="1"/>
    <col min="15874" max="15874" width="54" customWidth="1"/>
    <col min="15875" max="15875" width="62.140625" customWidth="1"/>
    <col min="15876" max="15876" width="13.85546875" customWidth="1"/>
    <col min="15877" max="15877" width="12" bestFit="1" customWidth="1"/>
    <col min="15878" max="15878" width="10.7109375" bestFit="1" customWidth="1"/>
    <col min="16129" max="16129" width="5.7109375" customWidth="1"/>
    <col min="16130" max="16130" width="54" customWidth="1"/>
    <col min="16131" max="16131" width="62.140625" customWidth="1"/>
    <col min="16132" max="16132" width="13.85546875" customWidth="1"/>
    <col min="16133" max="16133" width="12" bestFit="1" customWidth="1"/>
    <col min="16134" max="16134" width="10.7109375" bestFit="1" customWidth="1"/>
  </cols>
  <sheetData>
    <row r="1" spans="1:6" x14ac:dyDescent="0.25">
      <c r="A1" s="503"/>
      <c r="B1" s="503"/>
      <c r="C1" s="302"/>
      <c r="D1" s="303"/>
      <c r="E1" s="303"/>
      <c r="F1" s="304" t="s">
        <v>555</v>
      </c>
    </row>
    <row r="2" spans="1:6" x14ac:dyDescent="0.25">
      <c r="A2" s="303"/>
      <c r="B2" s="303"/>
      <c r="C2" s="302"/>
      <c r="D2" s="303"/>
      <c r="E2" s="303"/>
      <c r="F2" s="304" t="s">
        <v>546</v>
      </c>
    </row>
    <row r="3" spans="1:6" ht="15.75" customHeight="1" x14ac:dyDescent="0.25">
      <c r="A3" s="303"/>
      <c r="B3" s="465" t="s">
        <v>57</v>
      </c>
      <c r="C3" s="465"/>
      <c r="D3" s="465"/>
      <c r="E3" s="465"/>
      <c r="F3" s="465"/>
    </row>
    <row r="4" spans="1:6" x14ac:dyDescent="0.25">
      <c r="A4" s="303"/>
      <c r="B4" s="303"/>
      <c r="C4" s="302"/>
      <c r="D4" s="303"/>
      <c r="E4" s="303"/>
      <c r="F4" s="304" t="s">
        <v>547</v>
      </c>
    </row>
    <row r="5" spans="1:6" x14ac:dyDescent="0.25">
      <c r="A5" s="303"/>
      <c r="B5" s="303"/>
      <c r="C5" s="302"/>
      <c r="D5" s="303"/>
      <c r="E5" s="303"/>
      <c r="F5" s="304" t="s">
        <v>548</v>
      </c>
    </row>
    <row r="6" spans="1:6" x14ac:dyDescent="0.25">
      <c r="C6" s="507" t="s">
        <v>905</v>
      </c>
      <c r="D6" s="507"/>
      <c r="E6" s="507"/>
      <c r="F6" s="507"/>
    </row>
    <row r="7" spans="1:6" ht="15.75" customHeight="1" x14ac:dyDescent="0.25">
      <c r="A7" s="504" t="s">
        <v>549</v>
      </c>
      <c r="B7" s="504"/>
      <c r="C7" s="504"/>
      <c r="D7" s="504"/>
      <c r="E7" s="504"/>
      <c r="F7" s="504"/>
    </row>
    <row r="8" spans="1:6" ht="154.15" customHeight="1" x14ac:dyDescent="0.25">
      <c r="A8" s="504" t="s">
        <v>675</v>
      </c>
      <c r="B8" s="504"/>
      <c r="C8" s="504"/>
      <c r="D8" s="504"/>
      <c r="E8" s="504"/>
      <c r="F8" s="504"/>
    </row>
    <row r="9" spans="1:6" ht="15.75" x14ac:dyDescent="0.25">
      <c r="A9" s="146"/>
      <c r="B9" s="146"/>
      <c r="C9" s="146"/>
      <c r="D9" s="146"/>
    </row>
    <row r="10" spans="1:6" x14ac:dyDescent="0.25">
      <c r="C10" s="147"/>
      <c r="F10" s="148" t="s">
        <v>550</v>
      </c>
    </row>
    <row r="11" spans="1:6" s="149" customFormat="1" ht="16.5" customHeight="1" x14ac:dyDescent="0.25">
      <c r="A11" s="505" t="s">
        <v>1</v>
      </c>
      <c r="B11" s="506" t="s">
        <v>551</v>
      </c>
      <c r="C11" s="506" t="s">
        <v>552</v>
      </c>
      <c r="D11" s="506" t="s">
        <v>6</v>
      </c>
      <c r="E11" s="506" t="s">
        <v>17</v>
      </c>
      <c r="F11" s="506"/>
    </row>
    <row r="12" spans="1:6" ht="34.15" customHeight="1" x14ac:dyDescent="0.25">
      <c r="A12" s="505"/>
      <c r="B12" s="506"/>
      <c r="C12" s="506"/>
      <c r="D12" s="506"/>
      <c r="E12" s="205" t="s">
        <v>553</v>
      </c>
      <c r="F12" s="206" t="s">
        <v>554</v>
      </c>
    </row>
    <row r="13" spans="1:6" s="150" customFormat="1" x14ac:dyDescent="0.2">
      <c r="A13" s="207">
        <v>1</v>
      </c>
      <c r="B13" s="207">
        <v>2</v>
      </c>
      <c r="C13" s="207">
        <v>3</v>
      </c>
      <c r="D13" s="207">
        <v>4</v>
      </c>
      <c r="E13" s="207">
        <v>5</v>
      </c>
      <c r="F13" s="207">
        <v>6</v>
      </c>
    </row>
    <row r="14" spans="1:6" s="66" customFormat="1" ht="15.75" x14ac:dyDescent="0.25">
      <c r="A14" s="208"/>
      <c r="B14" s="209" t="s">
        <v>6</v>
      </c>
      <c r="C14" s="208"/>
      <c r="D14" s="210">
        <f>E14+F14</f>
        <v>957.5</v>
      </c>
      <c r="E14" s="210">
        <f>SUM(E16:E16)</f>
        <v>957.5</v>
      </c>
      <c r="F14" s="210">
        <f>SUM(F16:F16)</f>
        <v>0</v>
      </c>
    </row>
    <row r="15" spans="1:6" s="66" customFormat="1" ht="15.75" x14ac:dyDescent="0.25">
      <c r="A15" s="208"/>
      <c r="B15" s="211" t="s">
        <v>107</v>
      </c>
      <c r="C15" s="208"/>
      <c r="D15" s="212"/>
      <c r="E15" s="212"/>
      <c r="F15" s="212"/>
    </row>
    <row r="16" spans="1:6" s="66" customFormat="1" ht="30.6" customHeight="1" x14ac:dyDescent="0.25">
      <c r="A16" s="213">
        <v>1</v>
      </c>
      <c r="B16" s="214" t="s">
        <v>685</v>
      </c>
      <c r="C16" s="280" t="s">
        <v>676</v>
      </c>
      <c r="D16" s="212">
        <f t="shared" ref="D16" si="0">E16+F16</f>
        <v>957.5</v>
      </c>
      <c r="E16" s="212">
        <v>957.5</v>
      </c>
      <c r="F16" s="212"/>
    </row>
    <row r="17" spans="3:4" s="66" customFormat="1" ht="15.75" x14ac:dyDescent="0.25">
      <c r="C17" s="151"/>
      <c r="D17" s="152"/>
    </row>
    <row r="18" spans="3:4" s="66" customFormat="1" ht="15.75" x14ac:dyDescent="0.25">
      <c r="C18" s="151"/>
      <c r="D18" s="152"/>
    </row>
    <row r="19" spans="3:4" s="66" customFormat="1" ht="15.75" x14ac:dyDescent="0.25">
      <c r="C19" s="151"/>
      <c r="D19" s="152"/>
    </row>
    <row r="20" spans="3:4" s="66" customFormat="1" ht="15.75" x14ac:dyDescent="0.25">
      <c r="C20" s="151"/>
      <c r="D20" s="152"/>
    </row>
    <row r="21" spans="3:4" s="66" customFormat="1" ht="15.75" x14ac:dyDescent="0.25">
      <c r="C21" s="151"/>
      <c r="D21" s="152"/>
    </row>
    <row r="22" spans="3:4" s="66" customFormat="1" ht="15.75" x14ac:dyDescent="0.25">
      <c r="C22" s="151"/>
      <c r="D22" s="152"/>
    </row>
    <row r="23" spans="3:4" s="66" customFormat="1" ht="15.75" x14ac:dyDescent="0.25">
      <c r="C23" s="151"/>
      <c r="D23" s="152"/>
    </row>
    <row r="24" spans="3:4" s="66" customFormat="1" ht="15.75" x14ac:dyDescent="0.25">
      <c r="C24" s="151"/>
      <c r="D24" s="152"/>
    </row>
    <row r="25" spans="3:4" s="66" customFormat="1" ht="15.75" x14ac:dyDescent="0.25">
      <c r="C25" s="151"/>
      <c r="D25" s="152"/>
    </row>
    <row r="26" spans="3:4" s="66" customFormat="1" ht="15.75" x14ac:dyDescent="0.25">
      <c r="C26" s="151"/>
      <c r="D26" s="152"/>
    </row>
    <row r="27" spans="3:4" s="66" customFormat="1" ht="15.75" x14ac:dyDescent="0.25">
      <c r="C27" s="151"/>
      <c r="D27" s="152"/>
    </row>
    <row r="28" spans="3:4" s="66" customFormat="1" ht="15.75" x14ac:dyDescent="0.25">
      <c r="C28" s="151"/>
      <c r="D28" s="152"/>
    </row>
    <row r="29" spans="3:4" s="66" customFormat="1" ht="15.75" x14ac:dyDescent="0.25">
      <c r="C29" s="151"/>
    </row>
  </sheetData>
  <mergeCells count="10">
    <mergeCell ref="A1:B1"/>
    <mergeCell ref="A7:F7"/>
    <mergeCell ref="A8:F8"/>
    <mergeCell ref="A11:A12"/>
    <mergeCell ref="B11:B12"/>
    <mergeCell ref="C11:C12"/>
    <mergeCell ref="D11:D12"/>
    <mergeCell ref="E11:F11"/>
    <mergeCell ref="B3:F3"/>
    <mergeCell ref="C6:F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20"/>
  <sheetViews>
    <sheetView view="pageBreakPreview" topLeftCell="A62" zoomScaleNormal="100" zoomScaleSheetLayoutView="100" workbookViewId="0">
      <selection activeCell="S11" sqref="S11"/>
    </sheetView>
  </sheetViews>
  <sheetFormatPr defaultColWidth="9.140625" defaultRowHeight="12.75" x14ac:dyDescent="0.25"/>
  <cols>
    <col min="1" max="1" width="43" style="100" customWidth="1"/>
    <col min="2" max="2" width="5.5703125" style="99" customWidth="1"/>
    <col min="3" max="3" width="4.85546875" style="99" customWidth="1"/>
    <col min="4" max="4" width="5.140625" style="99" customWidth="1"/>
    <col min="5" max="5" width="13.28515625" style="99" customWidth="1"/>
    <col min="6" max="6" width="6.7109375" style="99" customWidth="1"/>
    <col min="7" max="7" width="10.5703125" style="99" customWidth="1"/>
    <col min="8" max="9" width="0" style="100" hidden="1" customWidth="1"/>
    <col min="10" max="251" width="9.140625" style="100"/>
    <col min="252" max="252" width="43" style="100" customWidth="1"/>
    <col min="253" max="253" width="5.5703125" style="100" customWidth="1"/>
    <col min="254" max="254" width="4.85546875" style="100" customWidth="1"/>
    <col min="255" max="255" width="5.140625" style="100" customWidth="1"/>
    <col min="256" max="256" width="13.28515625" style="100" customWidth="1"/>
    <col min="257" max="257" width="6.7109375" style="100" customWidth="1"/>
    <col min="258" max="258" width="10.5703125" style="100" customWidth="1"/>
    <col min="259" max="260" width="0" style="100" hidden="1" customWidth="1"/>
    <col min="261" max="261" width="9.42578125" style="100" bestFit="1" customWidth="1"/>
    <col min="262" max="264" width="0" style="100" hidden="1" customWidth="1"/>
    <col min="265" max="507" width="9.140625" style="100"/>
    <col min="508" max="508" width="43" style="100" customWidth="1"/>
    <col min="509" max="509" width="5.5703125" style="100" customWidth="1"/>
    <col min="510" max="510" width="4.85546875" style="100" customWidth="1"/>
    <col min="511" max="511" width="5.140625" style="100" customWidth="1"/>
    <col min="512" max="512" width="13.28515625" style="100" customWidth="1"/>
    <col min="513" max="513" width="6.7109375" style="100" customWidth="1"/>
    <col min="514" max="514" width="10.5703125" style="100" customWidth="1"/>
    <col min="515" max="516" width="0" style="100" hidden="1" customWidth="1"/>
    <col min="517" max="517" width="9.42578125" style="100" bestFit="1" customWidth="1"/>
    <col min="518" max="520" width="0" style="100" hidden="1" customWidth="1"/>
    <col min="521" max="763" width="9.140625" style="100"/>
    <col min="764" max="764" width="43" style="100" customWidth="1"/>
    <col min="765" max="765" width="5.5703125" style="100" customWidth="1"/>
    <col min="766" max="766" width="4.85546875" style="100" customWidth="1"/>
    <col min="767" max="767" width="5.140625" style="100" customWidth="1"/>
    <col min="768" max="768" width="13.28515625" style="100" customWidth="1"/>
    <col min="769" max="769" width="6.7109375" style="100" customWidth="1"/>
    <col min="770" max="770" width="10.5703125" style="100" customWidth="1"/>
    <col min="771" max="772" width="0" style="100" hidden="1" customWidth="1"/>
    <col min="773" max="773" width="9.42578125" style="100" bestFit="1" customWidth="1"/>
    <col min="774" max="776" width="0" style="100" hidden="1" customWidth="1"/>
    <col min="777" max="1019" width="9.140625" style="100"/>
    <col min="1020" max="1020" width="43" style="100" customWidth="1"/>
    <col min="1021" max="1021" width="5.5703125" style="100" customWidth="1"/>
    <col min="1022" max="1022" width="4.85546875" style="100" customWidth="1"/>
    <col min="1023" max="1023" width="5.140625" style="100" customWidth="1"/>
    <col min="1024" max="1024" width="13.28515625" style="100" customWidth="1"/>
    <col min="1025" max="1025" width="6.7109375" style="100" customWidth="1"/>
    <col min="1026" max="1026" width="10.5703125" style="100" customWidth="1"/>
    <col min="1027" max="1028" width="0" style="100" hidden="1" customWidth="1"/>
    <col min="1029" max="1029" width="9.42578125" style="100" bestFit="1" customWidth="1"/>
    <col min="1030" max="1032" width="0" style="100" hidden="1" customWidth="1"/>
    <col min="1033" max="1275" width="9.140625" style="100"/>
    <col min="1276" max="1276" width="43" style="100" customWidth="1"/>
    <col min="1277" max="1277" width="5.5703125" style="100" customWidth="1"/>
    <col min="1278" max="1278" width="4.85546875" style="100" customWidth="1"/>
    <col min="1279" max="1279" width="5.140625" style="100" customWidth="1"/>
    <col min="1280" max="1280" width="13.28515625" style="100" customWidth="1"/>
    <col min="1281" max="1281" width="6.7109375" style="100" customWidth="1"/>
    <col min="1282" max="1282" width="10.5703125" style="100" customWidth="1"/>
    <col min="1283" max="1284" width="0" style="100" hidden="1" customWidth="1"/>
    <col min="1285" max="1285" width="9.42578125" style="100" bestFit="1" customWidth="1"/>
    <col min="1286" max="1288" width="0" style="100" hidden="1" customWidth="1"/>
    <col min="1289" max="1531" width="9.140625" style="100"/>
    <col min="1532" max="1532" width="43" style="100" customWidth="1"/>
    <col min="1533" max="1533" width="5.5703125" style="100" customWidth="1"/>
    <col min="1534" max="1534" width="4.85546875" style="100" customWidth="1"/>
    <col min="1535" max="1535" width="5.140625" style="100" customWidth="1"/>
    <col min="1536" max="1536" width="13.28515625" style="100" customWidth="1"/>
    <col min="1537" max="1537" width="6.7109375" style="100" customWidth="1"/>
    <col min="1538" max="1538" width="10.5703125" style="100" customWidth="1"/>
    <col min="1539" max="1540" width="0" style="100" hidden="1" customWidth="1"/>
    <col min="1541" max="1541" width="9.42578125" style="100" bestFit="1" customWidth="1"/>
    <col min="1542" max="1544" width="0" style="100" hidden="1" customWidth="1"/>
    <col min="1545" max="1787" width="9.140625" style="100"/>
    <col min="1788" max="1788" width="43" style="100" customWidth="1"/>
    <col min="1789" max="1789" width="5.5703125" style="100" customWidth="1"/>
    <col min="1790" max="1790" width="4.85546875" style="100" customWidth="1"/>
    <col min="1791" max="1791" width="5.140625" style="100" customWidth="1"/>
    <col min="1792" max="1792" width="13.28515625" style="100" customWidth="1"/>
    <col min="1793" max="1793" width="6.7109375" style="100" customWidth="1"/>
    <col min="1794" max="1794" width="10.5703125" style="100" customWidth="1"/>
    <col min="1795" max="1796" width="0" style="100" hidden="1" customWidth="1"/>
    <col min="1797" max="1797" width="9.42578125" style="100" bestFit="1" customWidth="1"/>
    <col min="1798" max="1800" width="0" style="100" hidden="1" customWidth="1"/>
    <col min="1801" max="2043" width="9.140625" style="100"/>
    <col min="2044" max="2044" width="43" style="100" customWidth="1"/>
    <col min="2045" max="2045" width="5.5703125" style="100" customWidth="1"/>
    <col min="2046" max="2046" width="4.85546875" style="100" customWidth="1"/>
    <col min="2047" max="2047" width="5.140625" style="100" customWidth="1"/>
    <col min="2048" max="2048" width="13.28515625" style="100" customWidth="1"/>
    <col min="2049" max="2049" width="6.7109375" style="100" customWidth="1"/>
    <col min="2050" max="2050" width="10.5703125" style="100" customWidth="1"/>
    <col min="2051" max="2052" width="0" style="100" hidden="1" customWidth="1"/>
    <col min="2053" max="2053" width="9.42578125" style="100" bestFit="1" customWidth="1"/>
    <col min="2054" max="2056" width="0" style="100" hidden="1" customWidth="1"/>
    <col min="2057" max="2299" width="9.140625" style="100"/>
    <col min="2300" max="2300" width="43" style="100" customWidth="1"/>
    <col min="2301" max="2301" width="5.5703125" style="100" customWidth="1"/>
    <col min="2302" max="2302" width="4.85546875" style="100" customWidth="1"/>
    <col min="2303" max="2303" width="5.140625" style="100" customWidth="1"/>
    <col min="2304" max="2304" width="13.28515625" style="100" customWidth="1"/>
    <col min="2305" max="2305" width="6.7109375" style="100" customWidth="1"/>
    <col min="2306" max="2306" width="10.5703125" style="100" customWidth="1"/>
    <col min="2307" max="2308" width="0" style="100" hidden="1" customWidth="1"/>
    <col min="2309" max="2309" width="9.42578125" style="100" bestFit="1" customWidth="1"/>
    <col min="2310" max="2312" width="0" style="100" hidden="1" customWidth="1"/>
    <col min="2313" max="2555" width="9.140625" style="100"/>
    <col min="2556" max="2556" width="43" style="100" customWidth="1"/>
    <col min="2557" max="2557" width="5.5703125" style="100" customWidth="1"/>
    <col min="2558" max="2558" width="4.85546875" style="100" customWidth="1"/>
    <col min="2559" max="2559" width="5.140625" style="100" customWidth="1"/>
    <col min="2560" max="2560" width="13.28515625" style="100" customWidth="1"/>
    <col min="2561" max="2561" width="6.7109375" style="100" customWidth="1"/>
    <col min="2562" max="2562" width="10.5703125" style="100" customWidth="1"/>
    <col min="2563" max="2564" width="0" style="100" hidden="1" customWidth="1"/>
    <col min="2565" max="2565" width="9.42578125" style="100" bestFit="1" customWidth="1"/>
    <col min="2566" max="2568" width="0" style="100" hidden="1" customWidth="1"/>
    <col min="2569" max="2811" width="9.140625" style="100"/>
    <col min="2812" max="2812" width="43" style="100" customWidth="1"/>
    <col min="2813" max="2813" width="5.5703125" style="100" customWidth="1"/>
    <col min="2814" max="2814" width="4.85546875" style="100" customWidth="1"/>
    <col min="2815" max="2815" width="5.140625" style="100" customWidth="1"/>
    <col min="2816" max="2816" width="13.28515625" style="100" customWidth="1"/>
    <col min="2817" max="2817" width="6.7109375" style="100" customWidth="1"/>
    <col min="2818" max="2818" width="10.5703125" style="100" customWidth="1"/>
    <col min="2819" max="2820" width="0" style="100" hidden="1" customWidth="1"/>
    <col min="2821" max="2821" width="9.42578125" style="100" bestFit="1" customWidth="1"/>
    <col min="2822" max="2824" width="0" style="100" hidden="1" customWidth="1"/>
    <col min="2825" max="3067" width="9.140625" style="100"/>
    <col min="3068" max="3068" width="43" style="100" customWidth="1"/>
    <col min="3069" max="3069" width="5.5703125" style="100" customWidth="1"/>
    <col min="3070" max="3070" width="4.85546875" style="100" customWidth="1"/>
    <col min="3071" max="3071" width="5.140625" style="100" customWidth="1"/>
    <col min="3072" max="3072" width="13.28515625" style="100" customWidth="1"/>
    <col min="3073" max="3073" width="6.7109375" style="100" customWidth="1"/>
    <col min="3074" max="3074" width="10.5703125" style="100" customWidth="1"/>
    <col min="3075" max="3076" width="0" style="100" hidden="1" customWidth="1"/>
    <col min="3077" max="3077" width="9.42578125" style="100" bestFit="1" customWidth="1"/>
    <col min="3078" max="3080" width="0" style="100" hidden="1" customWidth="1"/>
    <col min="3081" max="3323" width="9.140625" style="100"/>
    <col min="3324" max="3324" width="43" style="100" customWidth="1"/>
    <col min="3325" max="3325" width="5.5703125" style="100" customWidth="1"/>
    <col min="3326" max="3326" width="4.85546875" style="100" customWidth="1"/>
    <col min="3327" max="3327" width="5.140625" style="100" customWidth="1"/>
    <col min="3328" max="3328" width="13.28515625" style="100" customWidth="1"/>
    <col min="3329" max="3329" width="6.7109375" style="100" customWidth="1"/>
    <col min="3330" max="3330" width="10.5703125" style="100" customWidth="1"/>
    <col min="3331" max="3332" width="0" style="100" hidden="1" customWidth="1"/>
    <col min="3333" max="3333" width="9.42578125" style="100" bestFit="1" customWidth="1"/>
    <col min="3334" max="3336" width="0" style="100" hidden="1" customWidth="1"/>
    <col min="3337" max="3579" width="9.140625" style="100"/>
    <col min="3580" max="3580" width="43" style="100" customWidth="1"/>
    <col min="3581" max="3581" width="5.5703125" style="100" customWidth="1"/>
    <col min="3582" max="3582" width="4.85546875" style="100" customWidth="1"/>
    <col min="3583" max="3583" width="5.140625" style="100" customWidth="1"/>
    <col min="3584" max="3584" width="13.28515625" style="100" customWidth="1"/>
    <col min="3585" max="3585" width="6.7109375" style="100" customWidth="1"/>
    <col min="3586" max="3586" width="10.5703125" style="100" customWidth="1"/>
    <col min="3587" max="3588" width="0" style="100" hidden="1" customWidth="1"/>
    <col min="3589" max="3589" width="9.42578125" style="100" bestFit="1" customWidth="1"/>
    <col min="3590" max="3592" width="0" style="100" hidden="1" customWidth="1"/>
    <col min="3593" max="3835" width="9.140625" style="100"/>
    <col min="3836" max="3836" width="43" style="100" customWidth="1"/>
    <col min="3837" max="3837" width="5.5703125" style="100" customWidth="1"/>
    <col min="3838" max="3838" width="4.85546875" style="100" customWidth="1"/>
    <col min="3839" max="3839" width="5.140625" style="100" customWidth="1"/>
    <col min="3840" max="3840" width="13.28515625" style="100" customWidth="1"/>
    <col min="3841" max="3841" width="6.7109375" style="100" customWidth="1"/>
    <col min="3842" max="3842" width="10.5703125" style="100" customWidth="1"/>
    <col min="3843" max="3844" width="0" style="100" hidden="1" customWidth="1"/>
    <col min="3845" max="3845" width="9.42578125" style="100" bestFit="1" customWidth="1"/>
    <col min="3846" max="3848" width="0" style="100" hidden="1" customWidth="1"/>
    <col min="3849" max="4091" width="9.140625" style="100"/>
    <col min="4092" max="4092" width="43" style="100" customWidth="1"/>
    <col min="4093" max="4093" width="5.5703125" style="100" customWidth="1"/>
    <col min="4094" max="4094" width="4.85546875" style="100" customWidth="1"/>
    <col min="4095" max="4095" width="5.140625" style="100" customWidth="1"/>
    <col min="4096" max="4096" width="13.28515625" style="100" customWidth="1"/>
    <col min="4097" max="4097" width="6.7109375" style="100" customWidth="1"/>
    <col min="4098" max="4098" width="10.5703125" style="100" customWidth="1"/>
    <col min="4099" max="4100" width="0" style="100" hidden="1" customWidth="1"/>
    <col min="4101" max="4101" width="9.42578125" style="100" bestFit="1" customWidth="1"/>
    <col min="4102" max="4104" width="0" style="100" hidden="1" customWidth="1"/>
    <col min="4105" max="4347" width="9.140625" style="100"/>
    <col min="4348" max="4348" width="43" style="100" customWidth="1"/>
    <col min="4349" max="4349" width="5.5703125" style="100" customWidth="1"/>
    <col min="4350" max="4350" width="4.85546875" style="100" customWidth="1"/>
    <col min="4351" max="4351" width="5.140625" style="100" customWidth="1"/>
    <col min="4352" max="4352" width="13.28515625" style="100" customWidth="1"/>
    <col min="4353" max="4353" width="6.7109375" style="100" customWidth="1"/>
    <col min="4354" max="4354" width="10.5703125" style="100" customWidth="1"/>
    <col min="4355" max="4356" width="0" style="100" hidden="1" customWidth="1"/>
    <col min="4357" max="4357" width="9.42578125" style="100" bestFit="1" customWidth="1"/>
    <col min="4358" max="4360" width="0" style="100" hidden="1" customWidth="1"/>
    <col min="4361" max="4603" width="9.140625" style="100"/>
    <col min="4604" max="4604" width="43" style="100" customWidth="1"/>
    <col min="4605" max="4605" width="5.5703125" style="100" customWidth="1"/>
    <col min="4606" max="4606" width="4.85546875" style="100" customWidth="1"/>
    <col min="4607" max="4607" width="5.140625" style="100" customWidth="1"/>
    <col min="4608" max="4608" width="13.28515625" style="100" customWidth="1"/>
    <col min="4609" max="4609" width="6.7109375" style="100" customWidth="1"/>
    <col min="4610" max="4610" width="10.5703125" style="100" customWidth="1"/>
    <col min="4611" max="4612" width="0" style="100" hidden="1" customWidth="1"/>
    <col min="4613" max="4613" width="9.42578125" style="100" bestFit="1" customWidth="1"/>
    <col min="4614" max="4616" width="0" style="100" hidden="1" customWidth="1"/>
    <col min="4617" max="4859" width="9.140625" style="100"/>
    <col min="4860" max="4860" width="43" style="100" customWidth="1"/>
    <col min="4861" max="4861" width="5.5703125" style="100" customWidth="1"/>
    <col min="4862" max="4862" width="4.85546875" style="100" customWidth="1"/>
    <col min="4863" max="4863" width="5.140625" style="100" customWidth="1"/>
    <col min="4864" max="4864" width="13.28515625" style="100" customWidth="1"/>
    <col min="4865" max="4865" width="6.7109375" style="100" customWidth="1"/>
    <col min="4866" max="4866" width="10.5703125" style="100" customWidth="1"/>
    <col min="4867" max="4868" width="0" style="100" hidden="1" customWidth="1"/>
    <col min="4869" max="4869" width="9.42578125" style="100" bestFit="1" customWidth="1"/>
    <col min="4870" max="4872" width="0" style="100" hidden="1" customWidth="1"/>
    <col min="4873" max="5115" width="9.140625" style="100"/>
    <col min="5116" max="5116" width="43" style="100" customWidth="1"/>
    <col min="5117" max="5117" width="5.5703125" style="100" customWidth="1"/>
    <col min="5118" max="5118" width="4.85546875" style="100" customWidth="1"/>
    <col min="5119" max="5119" width="5.140625" style="100" customWidth="1"/>
    <col min="5120" max="5120" width="13.28515625" style="100" customWidth="1"/>
    <col min="5121" max="5121" width="6.7109375" style="100" customWidth="1"/>
    <col min="5122" max="5122" width="10.5703125" style="100" customWidth="1"/>
    <col min="5123" max="5124" width="0" style="100" hidden="1" customWidth="1"/>
    <col min="5125" max="5125" width="9.42578125" style="100" bestFit="1" customWidth="1"/>
    <col min="5126" max="5128" width="0" style="100" hidden="1" customWidth="1"/>
    <col min="5129" max="5371" width="9.140625" style="100"/>
    <col min="5372" max="5372" width="43" style="100" customWidth="1"/>
    <col min="5373" max="5373" width="5.5703125" style="100" customWidth="1"/>
    <col min="5374" max="5374" width="4.85546875" style="100" customWidth="1"/>
    <col min="5375" max="5375" width="5.140625" style="100" customWidth="1"/>
    <col min="5376" max="5376" width="13.28515625" style="100" customWidth="1"/>
    <col min="5377" max="5377" width="6.7109375" style="100" customWidth="1"/>
    <col min="5378" max="5378" width="10.5703125" style="100" customWidth="1"/>
    <col min="5379" max="5380" width="0" style="100" hidden="1" customWidth="1"/>
    <col min="5381" max="5381" width="9.42578125" style="100" bestFit="1" customWidth="1"/>
    <col min="5382" max="5384" width="0" style="100" hidden="1" customWidth="1"/>
    <col min="5385" max="5627" width="9.140625" style="100"/>
    <col min="5628" max="5628" width="43" style="100" customWidth="1"/>
    <col min="5629" max="5629" width="5.5703125" style="100" customWidth="1"/>
    <col min="5630" max="5630" width="4.85546875" style="100" customWidth="1"/>
    <col min="5631" max="5631" width="5.140625" style="100" customWidth="1"/>
    <col min="5632" max="5632" width="13.28515625" style="100" customWidth="1"/>
    <col min="5633" max="5633" width="6.7109375" style="100" customWidth="1"/>
    <col min="5634" max="5634" width="10.5703125" style="100" customWidth="1"/>
    <col min="5635" max="5636" width="0" style="100" hidden="1" customWidth="1"/>
    <col min="5637" max="5637" width="9.42578125" style="100" bestFit="1" customWidth="1"/>
    <col min="5638" max="5640" width="0" style="100" hidden="1" customWidth="1"/>
    <col min="5641" max="5883" width="9.140625" style="100"/>
    <col min="5884" max="5884" width="43" style="100" customWidth="1"/>
    <col min="5885" max="5885" width="5.5703125" style="100" customWidth="1"/>
    <col min="5886" max="5886" width="4.85546875" style="100" customWidth="1"/>
    <col min="5887" max="5887" width="5.140625" style="100" customWidth="1"/>
    <col min="5888" max="5888" width="13.28515625" style="100" customWidth="1"/>
    <col min="5889" max="5889" width="6.7109375" style="100" customWidth="1"/>
    <col min="5890" max="5890" width="10.5703125" style="100" customWidth="1"/>
    <col min="5891" max="5892" width="0" style="100" hidden="1" customWidth="1"/>
    <col min="5893" max="5893" width="9.42578125" style="100" bestFit="1" customWidth="1"/>
    <col min="5894" max="5896" width="0" style="100" hidden="1" customWidth="1"/>
    <col min="5897" max="6139" width="9.140625" style="100"/>
    <col min="6140" max="6140" width="43" style="100" customWidth="1"/>
    <col min="6141" max="6141" width="5.5703125" style="100" customWidth="1"/>
    <col min="6142" max="6142" width="4.85546875" style="100" customWidth="1"/>
    <col min="6143" max="6143" width="5.140625" style="100" customWidth="1"/>
    <col min="6144" max="6144" width="13.28515625" style="100" customWidth="1"/>
    <col min="6145" max="6145" width="6.7109375" style="100" customWidth="1"/>
    <col min="6146" max="6146" width="10.5703125" style="100" customWidth="1"/>
    <col min="6147" max="6148" width="0" style="100" hidden="1" customWidth="1"/>
    <col min="6149" max="6149" width="9.42578125" style="100" bestFit="1" customWidth="1"/>
    <col min="6150" max="6152" width="0" style="100" hidden="1" customWidth="1"/>
    <col min="6153" max="6395" width="9.140625" style="100"/>
    <col min="6396" max="6396" width="43" style="100" customWidth="1"/>
    <col min="6397" max="6397" width="5.5703125" style="100" customWidth="1"/>
    <col min="6398" max="6398" width="4.85546875" style="100" customWidth="1"/>
    <col min="6399" max="6399" width="5.140625" style="100" customWidth="1"/>
    <col min="6400" max="6400" width="13.28515625" style="100" customWidth="1"/>
    <col min="6401" max="6401" width="6.7109375" style="100" customWidth="1"/>
    <col min="6402" max="6402" width="10.5703125" style="100" customWidth="1"/>
    <col min="6403" max="6404" width="0" style="100" hidden="1" customWidth="1"/>
    <col min="6405" max="6405" width="9.42578125" style="100" bestFit="1" customWidth="1"/>
    <col min="6406" max="6408" width="0" style="100" hidden="1" customWidth="1"/>
    <col min="6409" max="6651" width="9.140625" style="100"/>
    <col min="6652" max="6652" width="43" style="100" customWidth="1"/>
    <col min="6653" max="6653" width="5.5703125" style="100" customWidth="1"/>
    <col min="6654" max="6654" width="4.85546875" style="100" customWidth="1"/>
    <col min="6655" max="6655" width="5.140625" style="100" customWidth="1"/>
    <col min="6656" max="6656" width="13.28515625" style="100" customWidth="1"/>
    <col min="6657" max="6657" width="6.7109375" style="100" customWidth="1"/>
    <col min="6658" max="6658" width="10.5703125" style="100" customWidth="1"/>
    <col min="6659" max="6660" width="0" style="100" hidden="1" customWidth="1"/>
    <col min="6661" max="6661" width="9.42578125" style="100" bestFit="1" customWidth="1"/>
    <col min="6662" max="6664" width="0" style="100" hidden="1" customWidth="1"/>
    <col min="6665" max="6907" width="9.140625" style="100"/>
    <col min="6908" max="6908" width="43" style="100" customWidth="1"/>
    <col min="6909" max="6909" width="5.5703125" style="100" customWidth="1"/>
    <col min="6910" max="6910" width="4.85546875" style="100" customWidth="1"/>
    <col min="6911" max="6911" width="5.140625" style="100" customWidth="1"/>
    <col min="6912" max="6912" width="13.28515625" style="100" customWidth="1"/>
    <col min="6913" max="6913" width="6.7109375" style="100" customWidth="1"/>
    <col min="6914" max="6914" width="10.5703125" style="100" customWidth="1"/>
    <col min="6915" max="6916" width="0" style="100" hidden="1" customWidth="1"/>
    <col min="6917" max="6917" width="9.42578125" style="100" bestFit="1" customWidth="1"/>
    <col min="6918" max="6920" width="0" style="100" hidden="1" customWidth="1"/>
    <col min="6921" max="7163" width="9.140625" style="100"/>
    <col min="7164" max="7164" width="43" style="100" customWidth="1"/>
    <col min="7165" max="7165" width="5.5703125" style="100" customWidth="1"/>
    <col min="7166" max="7166" width="4.85546875" style="100" customWidth="1"/>
    <col min="7167" max="7167" width="5.140625" style="100" customWidth="1"/>
    <col min="7168" max="7168" width="13.28515625" style="100" customWidth="1"/>
    <col min="7169" max="7169" width="6.7109375" style="100" customWidth="1"/>
    <col min="7170" max="7170" width="10.5703125" style="100" customWidth="1"/>
    <col min="7171" max="7172" width="0" style="100" hidden="1" customWidth="1"/>
    <col min="7173" max="7173" width="9.42578125" style="100" bestFit="1" customWidth="1"/>
    <col min="7174" max="7176" width="0" style="100" hidden="1" customWidth="1"/>
    <col min="7177" max="7419" width="9.140625" style="100"/>
    <col min="7420" max="7420" width="43" style="100" customWidth="1"/>
    <col min="7421" max="7421" width="5.5703125" style="100" customWidth="1"/>
    <col min="7422" max="7422" width="4.85546875" style="100" customWidth="1"/>
    <col min="7423" max="7423" width="5.140625" style="100" customWidth="1"/>
    <col min="7424" max="7424" width="13.28515625" style="100" customWidth="1"/>
    <col min="7425" max="7425" width="6.7109375" style="100" customWidth="1"/>
    <col min="7426" max="7426" width="10.5703125" style="100" customWidth="1"/>
    <col min="7427" max="7428" width="0" style="100" hidden="1" customWidth="1"/>
    <col min="7429" max="7429" width="9.42578125" style="100" bestFit="1" customWidth="1"/>
    <col min="7430" max="7432" width="0" style="100" hidden="1" customWidth="1"/>
    <col min="7433" max="7675" width="9.140625" style="100"/>
    <col min="7676" max="7676" width="43" style="100" customWidth="1"/>
    <col min="7677" max="7677" width="5.5703125" style="100" customWidth="1"/>
    <col min="7678" max="7678" width="4.85546875" style="100" customWidth="1"/>
    <col min="7679" max="7679" width="5.140625" style="100" customWidth="1"/>
    <col min="7680" max="7680" width="13.28515625" style="100" customWidth="1"/>
    <col min="7681" max="7681" width="6.7109375" style="100" customWidth="1"/>
    <col min="7682" max="7682" width="10.5703125" style="100" customWidth="1"/>
    <col min="7683" max="7684" width="0" style="100" hidden="1" customWidth="1"/>
    <col min="7685" max="7685" width="9.42578125" style="100" bestFit="1" customWidth="1"/>
    <col min="7686" max="7688" width="0" style="100" hidden="1" customWidth="1"/>
    <col min="7689" max="7931" width="9.140625" style="100"/>
    <col min="7932" max="7932" width="43" style="100" customWidth="1"/>
    <col min="7933" max="7933" width="5.5703125" style="100" customWidth="1"/>
    <col min="7934" max="7934" width="4.85546875" style="100" customWidth="1"/>
    <col min="7935" max="7935" width="5.140625" style="100" customWidth="1"/>
    <col min="7936" max="7936" width="13.28515625" style="100" customWidth="1"/>
    <col min="7937" max="7937" width="6.7109375" style="100" customWidth="1"/>
    <col min="7938" max="7938" width="10.5703125" style="100" customWidth="1"/>
    <col min="7939" max="7940" width="0" style="100" hidden="1" customWidth="1"/>
    <col min="7941" max="7941" width="9.42578125" style="100" bestFit="1" customWidth="1"/>
    <col min="7942" max="7944" width="0" style="100" hidden="1" customWidth="1"/>
    <col min="7945" max="8187" width="9.140625" style="100"/>
    <col min="8188" max="8188" width="43" style="100" customWidth="1"/>
    <col min="8189" max="8189" width="5.5703125" style="100" customWidth="1"/>
    <col min="8190" max="8190" width="4.85546875" style="100" customWidth="1"/>
    <col min="8191" max="8191" width="5.140625" style="100" customWidth="1"/>
    <col min="8192" max="8192" width="13.28515625" style="100" customWidth="1"/>
    <col min="8193" max="8193" width="6.7109375" style="100" customWidth="1"/>
    <col min="8194" max="8194" width="10.5703125" style="100" customWidth="1"/>
    <col min="8195" max="8196" width="0" style="100" hidden="1" customWidth="1"/>
    <col min="8197" max="8197" width="9.42578125" style="100" bestFit="1" customWidth="1"/>
    <col min="8198" max="8200" width="0" style="100" hidden="1" customWidth="1"/>
    <col min="8201" max="8443" width="9.140625" style="100"/>
    <col min="8444" max="8444" width="43" style="100" customWidth="1"/>
    <col min="8445" max="8445" width="5.5703125" style="100" customWidth="1"/>
    <col min="8446" max="8446" width="4.85546875" style="100" customWidth="1"/>
    <col min="8447" max="8447" width="5.140625" style="100" customWidth="1"/>
    <col min="8448" max="8448" width="13.28515625" style="100" customWidth="1"/>
    <col min="8449" max="8449" width="6.7109375" style="100" customWidth="1"/>
    <col min="8450" max="8450" width="10.5703125" style="100" customWidth="1"/>
    <col min="8451" max="8452" width="0" style="100" hidden="1" customWidth="1"/>
    <col min="8453" max="8453" width="9.42578125" style="100" bestFit="1" customWidth="1"/>
    <col min="8454" max="8456" width="0" style="100" hidden="1" customWidth="1"/>
    <col min="8457" max="8699" width="9.140625" style="100"/>
    <col min="8700" max="8700" width="43" style="100" customWidth="1"/>
    <col min="8701" max="8701" width="5.5703125" style="100" customWidth="1"/>
    <col min="8702" max="8702" width="4.85546875" style="100" customWidth="1"/>
    <col min="8703" max="8703" width="5.140625" style="100" customWidth="1"/>
    <col min="8704" max="8704" width="13.28515625" style="100" customWidth="1"/>
    <col min="8705" max="8705" width="6.7109375" style="100" customWidth="1"/>
    <col min="8706" max="8706" width="10.5703125" style="100" customWidth="1"/>
    <col min="8707" max="8708" width="0" style="100" hidden="1" customWidth="1"/>
    <col min="8709" max="8709" width="9.42578125" style="100" bestFit="1" customWidth="1"/>
    <col min="8710" max="8712" width="0" style="100" hidden="1" customWidth="1"/>
    <col min="8713" max="8955" width="9.140625" style="100"/>
    <col min="8956" max="8956" width="43" style="100" customWidth="1"/>
    <col min="8957" max="8957" width="5.5703125" style="100" customWidth="1"/>
    <col min="8958" max="8958" width="4.85546875" style="100" customWidth="1"/>
    <col min="8959" max="8959" width="5.140625" style="100" customWidth="1"/>
    <col min="8960" max="8960" width="13.28515625" style="100" customWidth="1"/>
    <col min="8961" max="8961" width="6.7109375" style="100" customWidth="1"/>
    <col min="8962" max="8962" width="10.5703125" style="100" customWidth="1"/>
    <col min="8963" max="8964" width="0" style="100" hidden="1" customWidth="1"/>
    <col min="8965" max="8965" width="9.42578125" style="100" bestFit="1" customWidth="1"/>
    <col min="8966" max="8968" width="0" style="100" hidden="1" customWidth="1"/>
    <col min="8969" max="9211" width="9.140625" style="100"/>
    <col min="9212" max="9212" width="43" style="100" customWidth="1"/>
    <col min="9213" max="9213" width="5.5703125" style="100" customWidth="1"/>
    <col min="9214" max="9214" width="4.85546875" style="100" customWidth="1"/>
    <col min="9215" max="9215" width="5.140625" style="100" customWidth="1"/>
    <col min="9216" max="9216" width="13.28515625" style="100" customWidth="1"/>
    <col min="9217" max="9217" width="6.7109375" style="100" customWidth="1"/>
    <col min="9218" max="9218" width="10.5703125" style="100" customWidth="1"/>
    <col min="9219" max="9220" width="0" style="100" hidden="1" customWidth="1"/>
    <col min="9221" max="9221" width="9.42578125" style="100" bestFit="1" customWidth="1"/>
    <col min="9222" max="9224" width="0" style="100" hidden="1" customWidth="1"/>
    <col min="9225" max="9467" width="9.140625" style="100"/>
    <col min="9468" max="9468" width="43" style="100" customWidth="1"/>
    <col min="9469" max="9469" width="5.5703125" style="100" customWidth="1"/>
    <col min="9470" max="9470" width="4.85546875" style="100" customWidth="1"/>
    <col min="9471" max="9471" width="5.140625" style="100" customWidth="1"/>
    <col min="9472" max="9472" width="13.28515625" style="100" customWidth="1"/>
    <col min="9473" max="9473" width="6.7109375" style="100" customWidth="1"/>
    <col min="9474" max="9474" width="10.5703125" style="100" customWidth="1"/>
    <col min="9475" max="9476" width="0" style="100" hidden="1" customWidth="1"/>
    <col min="9477" max="9477" width="9.42578125" style="100" bestFit="1" customWidth="1"/>
    <col min="9478" max="9480" width="0" style="100" hidden="1" customWidth="1"/>
    <col min="9481" max="9723" width="9.140625" style="100"/>
    <col min="9724" max="9724" width="43" style="100" customWidth="1"/>
    <col min="9725" max="9725" width="5.5703125" style="100" customWidth="1"/>
    <col min="9726" max="9726" width="4.85546875" style="100" customWidth="1"/>
    <col min="9727" max="9727" width="5.140625" style="100" customWidth="1"/>
    <col min="9728" max="9728" width="13.28515625" style="100" customWidth="1"/>
    <col min="9729" max="9729" width="6.7109375" style="100" customWidth="1"/>
    <col min="9730" max="9730" width="10.5703125" style="100" customWidth="1"/>
    <col min="9731" max="9732" width="0" style="100" hidden="1" customWidth="1"/>
    <col min="9733" max="9733" width="9.42578125" style="100" bestFit="1" customWidth="1"/>
    <col min="9734" max="9736" width="0" style="100" hidden="1" customWidth="1"/>
    <col min="9737" max="9979" width="9.140625" style="100"/>
    <col min="9980" max="9980" width="43" style="100" customWidth="1"/>
    <col min="9981" max="9981" width="5.5703125" style="100" customWidth="1"/>
    <col min="9982" max="9982" width="4.85546875" style="100" customWidth="1"/>
    <col min="9983" max="9983" width="5.140625" style="100" customWidth="1"/>
    <col min="9984" max="9984" width="13.28515625" style="100" customWidth="1"/>
    <col min="9985" max="9985" width="6.7109375" style="100" customWidth="1"/>
    <col min="9986" max="9986" width="10.5703125" style="100" customWidth="1"/>
    <col min="9987" max="9988" width="0" style="100" hidden="1" customWidth="1"/>
    <col min="9989" max="9989" width="9.42578125" style="100" bestFit="1" customWidth="1"/>
    <col min="9990" max="9992" width="0" style="100" hidden="1" customWidth="1"/>
    <col min="9993" max="10235" width="9.140625" style="100"/>
    <col min="10236" max="10236" width="43" style="100" customWidth="1"/>
    <col min="10237" max="10237" width="5.5703125" style="100" customWidth="1"/>
    <col min="10238" max="10238" width="4.85546875" style="100" customWidth="1"/>
    <col min="10239" max="10239" width="5.140625" style="100" customWidth="1"/>
    <col min="10240" max="10240" width="13.28515625" style="100" customWidth="1"/>
    <col min="10241" max="10241" width="6.7109375" style="100" customWidth="1"/>
    <col min="10242" max="10242" width="10.5703125" style="100" customWidth="1"/>
    <col min="10243" max="10244" width="0" style="100" hidden="1" customWidth="1"/>
    <col min="10245" max="10245" width="9.42578125" style="100" bestFit="1" customWidth="1"/>
    <col min="10246" max="10248" width="0" style="100" hidden="1" customWidth="1"/>
    <col min="10249" max="10491" width="9.140625" style="100"/>
    <col min="10492" max="10492" width="43" style="100" customWidth="1"/>
    <col min="10493" max="10493" width="5.5703125" style="100" customWidth="1"/>
    <col min="10494" max="10494" width="4.85546875" style="100" customWidth="1"/>
    <col min="10495" max="10495" width="5.140625" style="100" customWidth="1"/>
    <col min="10496" max="10496" width="13.28515625" style="100" customWidth="1"/>
    <col min="10497" max="10497" width="6.7109375" style="100" customWidth="1"/>
    <col min="10498" max="10498" width="10.5703125" style="100" customWidth="1"/>
    <col min="10499" max="10500" width="0" style="100" hidden="1" customWidth="1"/>
    <col min="10501" max="10501" width="9.42578125" style="100" bestFit="1" customWidth="1"/>
    <col min="10502" max="10504" width="0" style="100" hidden="1" customWidth="1"/>
    <col min="10505" max="10747" width="9.140625" style="100"/>
    <col min="10748" max="10748" width="43" style="100" customWidth="1"/>
    <col min="10749" max="10749" width="5.5703125" style="100" customWidth="1"/>
    <col min="10750" max="10750" width="4.85546875" style="100" customWidth="1"/>
    <col min="10751" max="10751" width="5.140625" style="100" customWidth="1"/>
    <col min="10752" max="10752" width="13.28515625" style="100" customWidth="1"/>
    <col min="10753" max="10753" width="6.7109375" style="100" customWidth="1"/>
    <col min="10754" max="10754" width="10.5703125" style="100" customWidth="1"/>
    <col min="10755" max="10756" width="0" style="100" hidden="1" customWidth="1"/>
    <col min="10757" max="10757" width="9.42578125" style="100" bestFit="1" customWidth="1"/>
    <col min="10758" max="10760" width="0" style="100" hidden="1" customWidth="1"/>
    <col min="10761" max="11003" width="9.140625" style="100"/>
    <col min="11004" max="11004" width="43" style="100" customWidth="1"/>
    <col min="11005" max="11005" width="5.5703125" style="100" customWidth="1"/>
    <col min="11006" max="11006" width="4.85546875" style="100" customWidth="1"/>
    <col min="11007" max="11007" width="5.140625" style="100" customWidth="1"/>
    <col min="11008" max="11008" width="13.28515625" style="100" customWidth="1"/>
    <col min="11009" max="11009" width="6.7109375" style="100" customWidth="1"/>
    <col min="11010" max="11010" width="10.5703125" style="100" customWidth="1"/>
    <col min="11011" max="11012" width="0" style="100" hidden="1" customWidth="1"/>
    <col min="11013" max="11013" width="9.42578125" style="100" bestFit="1" customWidth="1"/>
    <col min="11014" max="11016" width="0" style="100" hidden="1" customWidth="1"/>
    <col min="11017" max="11259" width="9.140625" style="100"/>
    <col min="11260" max="11260" width="43" style="100" customWidth="1"/>
    <col min="11261" max="11261" width="5.5703125" style="100" customWidth="1"/>
    <col min="11262" max="11262" width="4.85546875" style="100" customWidth="1"/>
    <col min="11263" max="11263" width="5.140625" style="100" customWidth="1"/>
    <col min="11264" max="11264" width="13.28515625" style="100" customWidth="1"/>
    <col min="11265" max="11265" width="6.7109375" style="100" customWidth="1"/>
    <col min="11266" max="11266" width="10.5703125" style="100" customWidth="1"/>
    <col min="11267" max="11268" width="0" style="100" hidden="1" customWidth="1"/>
    <col min="11269" max="11269" width="9.42578125" style="100" bestFit="1" customWidth="1"/>
    <col min="11270" max="11272" width="0" style="100" hidden="1" customWidth="1"/>
    <col min="11273" max="11515" width="9.140625" style="100"/>
    <col min="11516" max="11516" width="43" style="100" customWidth="1"/>
    <col min="11517" max="11517" width="5.5703125" style="100" customWidth="1"/>
    <col min="11518" max="11518" width="4.85546875" style="100" customWidth="1"/>
    <col min="11519" max="11519" width="5.140625" style="100" customWidth="1"/>
    <col min="11520" max="11520" width="13.28515625" style="100" customWidth="1"/>
    <col min="11521" max="11521" width="6.7109375" style="100" customWidth="1"/>
    <col min="11522" max="11522" width="10.5703125" style="100" customWidth="1"/>
    <col min="11523" max="11524" width="0" style="100" hidden="1" customWidth="1"/>
    <col min="11525" max="11525" width="9.42578125" style="100" bestFit="1" customWidth="1"/>
    <col min="11526" max="11528" width="0" style="100" hidden="1" customWidth="1"/>
    <col min="11529" max="11771" width="9.140625" style="100"/>
    <col min="11772" max="11772" width="43" style="100" customWidth="1"/>
    <col min="11773" max="11773" width="5.5703125" style="100" customWidth="1"/>
    <col min="11774" max="11774" width="4.85546875" style="100" customWidth="1"/>
    <col min="11775" max="11775" width="5.140625" style="100" customWidth="1"/>
    <col min="11776" max="11776" width="13.28515625" style="100" customWidth="1"/>
    <col min="11777" max="11777" width="6.7109375" style="100" customWidth="1"/>
    <col min="11778" max="11778" width="10.5703125" style="100" customWidth="1"/>
    <col min="11779" max="11780" width="0" style="100" hidden="1" customWidth="1"/>
    <col min="11781" max="11781" width="9.42578125" style="100" bestFit="1" customWidth="1"/>
    <col min="11782" max="11784" width="0" style="100" hidden="1" customWidth="1"/>
    <col min="11785" max="12027" width="9.140625" style="100"/>
    <col min="12028" max="12028" width="43" style="100" customWidth="1"/>
    <col min="12029" max="12029" width="5.5703125" style="100" customWidth="1"/>
    <col min="12030" max="12030" width="4.85546875" style="100" customWidth="1"/>
    <col min="12031" max="12031" width="5.140625" style="100" customWidth="1"/>
    <col min="12032" max="12032" width="13.28515625" style="100" customWidth="1"/>
    <col min="12033" max="12033" width="6.7109375" style="100" customWidth="1"/>
    <col min="12034" max="12034" width="10.5703125" style="100" customWidth="1"/>
    <col min="12035" max="12036" width="0" style="100" hidden="1" customWidth="1"/>
    <col min="12037" max="12037" width="9.42578125" style="100" bestFit="1" customWidth="1"/>
    <col min="12038" max="12040" width="0" style="100" hidden="1" customWidth="1"/>
    <col min="12041" max="12283" width="9.140625" style="100"/>
    <col min="12284" max="12284" width="43" style="100" customWidth="1"/>
    <col min="12285" max="12285" width="5.5703125" style="100" customWidth="1"/>
    <col min="12286" max="12286" width="4.85546875" style="100" customWidth="1"/>
    <col min="12287" max="12287" width="5.140625" style="100" customWidth="1"/>
    <col min="12288" max="12288" width="13.28515625" style="100" customWidth="1"/>
    <col min="12289" max="12289" width="6.7109375" style="100" customWidth="1"/>
    <col min="12290" max="12290" width="10.5703125" style="100" customWidth="1"/>
    <col min="12291" max="12292" width="0" style="100" hidden="1" customWidth="1"/>
    <col min="12293" max="12293" width="9.42578125" style="100" bestFit="1" customWidth="1"/>
    <col min="12294" max="12296" width="0" style="100" hidden="1" customWidth="1"/>
    <col min="12297" max="12539" width="9.140625" style="100"/>
    <col min="12540" max="12540" width="43" style="100" customWidth="1"/>
    <col min="12541" max="12541" width="5.5703125" style="100" customWidth="1"/>
    <col min="12542" max="12542" width="4.85546875" style="100" customWidth="1"/>
    <col min="12543" max="12543" width="5.140625" style="100" customWidth="1"/>
    <col min="12544" max="12544" width="13.28515625" style="100" customWidth="1"/>
    <col min="12545" max="12545" width="6.7109375" style="100" customWidth="1"/>
    <col min="12546" max="12546" width="10.5703125" style="100" customWidth="1"/>
    <col min="12547" max="12548" width="0" style="100" hidden="1" customWidth="1"/>
    <col min="12549" max="12549" width="9.42578125" style="100" bestFit="1" customWidth="1"/>
    <col min="12550" max="12552" width="0" style="100" hidden="1" customWidth="1"/>
    <col min="12553" max="12795" width="9.140625" style="100"/>
    <col min="12796" max="12796" width="43" style="100" customWidth="1"/>
    <col min="12797" max="12797" width="5.5703125" style="100" customWidth="1"/>
    <col min="12798" max="12798" width="4.85546875" style="100" customWidth="1"/>
    <col min="12799" max="12799" width="5.140625" style="100" customWidth="1"/>
    <col min="12800" max="12800" width="13.28515625" style="100" customWidth="1"/>
    <col min="12801" max="12801" width="6.7109375" style="100" customWidth="1"/>
    <col min="12802" max="12802" width="10.5703125" style="100" customWidth="1"/>
    <col min="12803" max="12804" width="0" style="100" hidden="1" customWidth="1"/>
    <col min="12805" max="12805" width="9.42578125" style="100" bestFit="1" customWidth="1"/>
    <col min="12806" max="12808" width="0" style="100" hidden="1" customWidth="1"/>
    <col min="12809" max="13051" width="9.140625" style="100"/>
    <col min="13052" max="13052" width="43" style="100" customWidth="1"/>
    <col min="13053" max="13053" width="5.5703125" style="100" customWidth="1"/>
    <col min="13054" max="13054" width="4.85546875" style="100" customWidth="1"/>
    <col min="13055" max="13055" width="5.140625" style="100" customWidth="1"/>
    <col min="13056" max="13056" width="13.28515625" style="100" customWidth="1"/>
    <col min="13057" max="13057" width="6.7109375" style="100" customWidth="1"/>
    <col min="13058" max="13058" width="10.5703125" style="100" customWidth="1"/>
    <col min="13059" max="13060" width="0" style="100" hidden="1" customWidth="1"/>
    <col min="13061" max="13061" width="9.42578125" style="100" bestFit="1" customWidth="1"/>
    <col min="13062" max="13064" width="0" style="100" hidden="1" customWidth="1"/>
    <col min="13065" max="13307" width="9.140625" style="100"/>
    <col min="13308" max="13308" width="43" style="100" customWidth="1"/>
    <col min="13309" max="13309" width="5.5703125" style="100" customWidth="1"/>
    <col min="13310" max="13310" width="4.85546875" style="100" customWidth="1"/>
    <col min="13311" max="13311" width="5.140625" style="100" customWidth="1"/>
    <col min="13312" max="13312" width="13.28515625" style="100" customWidth="1"/>
    <col min="13313" max="13313" width="6.7109375" style="100" customWidth="1"/>
    <col min="13314" max="13314" width="10.5703125" style="100" customWidth="1"/>
    <col min="13315" max="13316" width="0" style="100" hidden="1" customWidth="1"/>
    <col min="13317" max="13317" width="9.42578125" style="100" bestFit="1" customWidth="1"/>
    <col min="13318" max="13320" width="0" style="100" hidden="1" customWidth="1"/>
    <col min="13321" max="13563" width="9.140625" style="100"/>
    <col min="13564" max="13564" width="43" style="100" customWidth="1"/>
    <col min="13565" max="13565" width="5.5703125" style="100" customWidth="1"/>
    <col min="13566" max="13566" width="4.85546875" style="100" customWidth="1"/>
    <col min="13567" max="13567" width="5.140625" style="100" customWidth="1"/>
    <col min="13568" max="13568" width="13.28515625" style="100" customWidth="1"/>
    <col min="13569" max="13569" width="6.7109375" style="100" customWidth="1"/>
    <col min="13570" max="13570" width="10.5703125" style="100" customWidth="1"/>
    <col min="13571" max="13572" width="0" style="100" hidden="1" customWidth="1"/>
    <col min="13573" max="13573" width="9.42578125" style="100" bestFit="1" customWidth="1"/>
    <col min="13574" max="13576" width="0" style="100" hidden="1" customWidth="1"/>
    <col min="13577" max="13819" width="9.140625" style="100"/>
    <col min="13820" max="13820" width="43" style="100" customWidth="1"/>
    <col min="13821" max="13821" width="5.5703125" style="100" customWidth="1"/>
    <col min="13822" max="13822" width="4.85546875" style="100" customWidth="1"/>
    <col min="13823" max="13823" width="5.140625" style="100" customWidth="1"/>
    <col min="13824" max="13824" width="13.28515625" style="100" customWidth="1"/>
    <col min="13825" max="13825" width="6.7109375" style="100" customWidth="1"/>
    <col min="13826" max="13826" width="10.5703125" style="100" customWidth="1"/>
    <col min="13827" max="13828" width="0" style="100" hidden="1" customWidth="1"/>
    <col min="13829" max="13829" width="9.42578125" style="100" bestFit="1" customWidth="1"/>
    <col min="13830" max="13832" width="0" style="100" hidden="1" customWidth="1"/>
    <col min="13833" max="14075" width="9.140625" style="100"/>
    <col min="14076" max="14076" width="43" style="100" customWidth="1"/>
    <col min="14077" max="14077" width="5.5703125" style="100" customWidth="1"/>
    <col min="14078" max="14078" width="4.85546875" style="100" customWidth="1"/>
    <col min="14079" max="14079" width="5.140625" style="100" customWidth="1"/>
    <col min="14080" max="14080" width="13.28515625" style="100" customWidth="1"/>
    <col min="14081" max="14081" width="6.7109375" style="100" customWidth="1"/>
    <col min="14082" max="14082" width="10.5703125" style="100" customWidth="1"/>
    <col min="14083" max="14084" width="0" style="100" hidden="1" customWidth="1"/>
    <col min="14085" max="14085" width="9.42578125" style="100" bestFit="1" customWidth="1"/>
    <col min="14086" max="14088" width="0" style="100" hidden="1" customWidth="1"/>
    <col min="14089" max="14331" width="9.140625" style="100"/>
    <col min="14332" max="14332" width="43" style="100" customWidth="1"/>
    <col min="14333" max="14333" width="5.5703125" style="100" customWidth="1"/>
    <col min="14334" max="14334" width="4.85546875" style="100" customWidth="1"/>
    <col min="14335" max="14335" width="5.140625" style="100" customWidth="1"/>
    <col min="14336" max="14336" width="13.28515625" style="100" customWidth="1"/>
    <col min="14337" max="14337" width="6.7109375" style="100" customWidth="1"/>
    <col min="14338" max="14338" width="10.5703125" style="100" customWidth="1"/>
    <col min="14339" max="14340" width="0" style="100" hidden="1" customWidth="1"/>
    <col min="14341" max="14341" width="9.42578125" style="100" bestFit="1" customWidth="1"/>
    <col min="14342" max="14344" width="0" style="100" hidden="1" customWidth="1"/>
    <col min="14345" max="14587" width="9.140625" style="100"/>
    <col min="14588" max="14588" width="43" style="100" customWidth="1"/>
    <col min="14589" max="14589" width="5.5703125" style="100" customWidth="1"/>
    <col min="14590" max="14590" width="4.85546875" style="100" customWidth="1"/>
    <col min="14591" max="14591" width="5.140625" style="100" customWidth="1"/>
    <col min="14592" max="14592" width="13.28515625" style="100" customWidth="1"/>
    <col min="14593" max="14593" width="6.7109375" style="100" customWidth="1"/>
    <col min="14594" max="14594" width="10.5703125" style="100" customWidth="1"/>
    <col min="14595" max="14596" width="0" style="100" hidden="1" customWidth="1"/>
    <col min="14597" max="14597" width="9.42578125" style="100" bestFit="1" customWidth="1"/>
    <col min="14598" max="14600" width="0" style="100" hidden="1" customWidth="1"/>
    <col min="14601" max="14843" width="9.140625" style="100"/>
    <col min="14844" max="14844" width="43" style="100" customWidth="1"/>
    <col min="14845" max="14845" width="5.5703125" style="100" customWidth="1"/>
    <col min="14846" max="14846" width="4.85546875" style="100" customWidth="1"/>
    <col min="14847" max="14847" width="5.140625" style="100" customWidth="1"/>
    <col min="14848" max="14848" width="13.28515625" style="100" customWidth="1"/>
    <col min="14849" max="14849" width="6.7109375" style="100" customWidth="1"/>
    <col min="14850" max="14850" width="10.5703125" style="100" customWidth="1"/>
    <col min="14851" max="14852" width="0" style="100" hidden="1" customWidth="1"/>
    <col min="14853" max="14853" width="9.42578125" style="100" bestFit="1" customWidth="1"/>
    <col min="14854" max="14856" width="0" style="100" hidden="1" customWidth="1"/>
    <col min="14857" max="15099" width="9.140625" style="100"/>
    <col min="15100" max="15100" width="43" style="100" customWidth="1"/>
    <col min="15101" max="15101" width="5.5703125" style="100" customWidth="1"/>
    <col min="15102" max="15102" width="4.85546875" style="100" customWidth="1"/>
    <col min="15103" max="15103" width="5.140625" style="100" customWidth="1"/>
    <col min="15104" max="15104" width="13.28515625" style="100" customWidth="1"/>
    <col min="15105" max="15105" width="6.7109375" style="100" customWidth="1"/>
    <col min="15106" max="15106" width="10.5703125" style="100" customWidth="1"/>
    <col min="15107" max="15108" width="0" style="100" hidden="1" customWidth="1"/>
    <col min="15109" max="15109" width="9.42578125" style="100" bestFit="1" customWidth="1"/>
    <col min="15110" max="15112" width="0" style="100" hidden="1" customWidth="1"/>
    <col min="15113" max="15355" width="9.140625" style="100"/>
    <col min="15356" max="15356" width="43" style="100" customWidth="1"/>
    <col min="15357" max="15357" width="5.5703125" style="100" customWidth="1"/>
    <col min="15358" max="15358" width="4.85546875" style="100" customWidth="1"/>
    <col min="15359" max="15359" width="5.140625" style="100" customWidth="1"/>
    <col min="15360" max="15360" width="13.28515625" style="100" customWidth="1"/>
    <col min="15361" max="15361" width="6.7109375" style="100" customWidth="1"/>
    <col min="15362" max="15362" width="10.5703125" style="100" customWidth="1"/>
    <col min="15363" max="15364" width="0" style="100" hidden="1" customWidth="1"/>
    <col min="15365" max="15365" width="9.42578125" style="100" bestFit="1" customWidth="1"/>
    <col min="15366" max="15368" width="0" style="100" hidden="1" customWidth="1"/>
    <col min="15369" max="15611" width="9.140625" style="100"/>
    <col min="15612" max="15612" width="43" style="100" customWidth="1"/>
    <col min="15613" max="15613" width="5.5703125" style="100" customWidth="1"/>
    <col min="15614" max="15614" width="4.85546875" style="100" customWidth="1"/>
    <col min="15615" max="15615" width="5.140625" style="100" customWidth="1"/>
    <col min="15616" max="15616" width="13.28515625" style="100" customWidth="1"/>
    <col min="15617" max="15617" width="6.7109375" style="100" customWidth="1"/>
    <col min="15618" max="15618" width="10.5703125" style="100" customWidth="1"/>
    <col min="15619" max="15620" width="0" style="100" hidden="1" customWidth="1"/>
    <col min="15621" max="15621" width="9.42578125" style="100" bestFit="1" customWidth="1"/>
    <col min="15622" max="15624" width="0" style="100" hidden="1" customWidth="1"/>
    <col min="15625" max="15867" width="9.140625" style="100"/>
    <col min="15868" max="15868" width="43" style="100" customWidth="1"/>
    <col min="15869" max="15869" width="5.5703125" style="100" customWidth="1"/>
    <col min="15870" max="15870" width="4.85546875" style="100" customWidth="1"/>
    <col min="15871" max="15871" width="5.140625" style="100" customWidth="1"/>
    <col min="15872" max="15872" width="13.28515625" style="100" customWidth="1"/>
    <col min="15873" max="15873" width="6.7109375" style="100" customWidth="1"/>
    <col min="15874" max="15874" width="10.5703125" style="100" customWidth="1"/>
    <col min="15875" max="15876" width="0" style="100" hidden="1" customWidth="1"/>
    <col min="15877" max="15877" width="9.42578125" style="100" bestFit="1" customWidth="1"/>
    <col min="15878" max="15880" width="0" style="100" hidden="1" customWidth="1"/>
    <col min="15881" max="16123" width="9.140625" style="100"/>
    <col min="16124" max="16124" width="43" style="100" customWidth="1"/>
    <col min="16125" max="16125" width="5.5703125" style="100" customWidth="1"/>
    <col min="16126" max="16126" width="4.85546875" style="100" customWidth="1"/>
    <col min="16127" max="16127" width="5.140625" style="100" customWidth="1"/>
    <col min="16128" max="16128" width="13.28515625" style="100" customWidth="1"/>
    <col min="16129" max="16129" width="6.7109375" style="100" customWidth="1"/>
    <col min="16130" max="16130" width="10.5703125" style="100" customWidth="1"/>
    <col min="16131" max="16132" width="0" style="100" hidden="1" customWidth="1"/>
    <col min="16133" max="16133" width="9.42578125" style="100" bestFit="1" customWidth="1"/>
    <col min="16134" max="16136" width="0" style="100" hidden="1" customWidth="1"/>
    <col min="16137" max="16384" width="9.140625" style="100"/>
  </cols>
  <sheetData>
    <row r="1" spans="1:9" x14ac:dyDescent="0.25">
      <c r="A1" s="98"/>
      <c r="B1" s="100"/>
      <c r="C1" s="100"/>
      <c r="D1" s="100"/>
      <c r="E1" s="499" t="s">
        <v>545</v>
      </c>
      <c r="F1" s="499"/>
      <c r="G1" s="499"/>
    </row>
    <row r="2" spans="1:9" x14ac:dyDescent="0.25">
      <c r="A2" s="499" t="s">
        <v>27</v>
      </c>
      <c r="B2" s="499"/>
      <c r="C2" s="499"/>
      <c r="D2" s="499"/>
      <c r="E2" s="499"/>
      <c r="F2" s="499"/>
      <c r="G2" s="499"/>
    </row>
    <row r="3" spans="1:9" x14ac:dyDescent="0.25">
      <c r="A3" s="499" t="s">
        <v>57</v>
      </c>
      <c r="B3" s="499"/>
      <c r="C3" s="499"/>
      <c r="D3" s="499"/>
      <c r="E3" s="499"/>
      <c r="F3" s="499"/>
      <c r="G3" s="499"/>
    </row>
    <row r="4" spans="1:9" x14ac:dyDescent="0.25">
      <c r="A4" s="499" t="s">
        <v>28</v>
      </c>
      <c r="B4" s="499"/>
      <c r="C4" s="499"/>
      <c r="D4" s="499"/>
      <c r="E4" s="499"/>
      <c r="F4" s="499"/>
      <c r="G4" s="499"/>
    </row>
    <row r="5" spans="1:9" x14ac:dyDescent="0.25">
      <c r="A5" s="499" t="s">
        <v>52</v>
      </c>
      <c r="B5" s="499"/>
      <c r="C5" s="499"/>
      <c r="D5" s="499"/>
      <c r="E5" s="499"/>
      <c r="F5" s="499"/>
      <c r="G5" s="499"/>
    </row>
    <row r="6" spans="1:9" x14ac:dyDescent="0.25">
      <c r="A6" s="499" t="s">
        <v>239</v>
      </c>
      <c r="B6" s="499"/>
      <c r="C6" s="499"/>
      <c r="D6" s="499"/>
      <c r="E6" s="499"/>
      <c r="F6" s="499"/>
      <c r="G6" s="499"/>
    </row>
    <row r="7" spans="1:9" x14ac:dyDescent="0.25">
      <c r="A7" s="349"/>
      <c r="B7" s="349"/>
      <c r="C7" s="349"/>
      <c r="D7" s="349"/>
      <c r="E7" s="499" t="s">
        <v>902</v>
      </c>
      <c r="F7" s="499"/>
      <c r="G7" s="499"/>
    </row>
    <row r="8" spans="1:9" ht="48" customHeight="1" x14ac:dyDescent="0.25">
      <c r="A8" s="508" t="s">
        <v>556</v>
      </c>
      <c r="B8" s="508"/>
      <c r="C8" s="508"/>
      <c r="D8" s="508"/>
      <c r="E8" s="508"/>
      <c r="F8" s="508"/>
      <c r="G8" s="508"/>
    </row>
    <row r="9" spans="1:9" x14ac:dyDescent="0.25">
      <c r="G9" s="99" t="s">
        <v>32</v>
      </c>
    </row>
    <row r="10" spans="1:9" ht="25.5" x14ac:dyDescent="0.25">
      <c r="A10" s="350" t="s">
        <v>557</v>
      </c>
      <c r="B10" s="350" t="s">
        <v>558</v>
      </c>
      <c r="C10" s="350" t="s">
        <v>262</v>
      </c>
      <c r="D10" s="350" t="s">
        <v>263</v>
      </c>
      <c r="E10" s="350" t="s">
        <v>264</v>
      </c>
      <c r="F10" s="412" t="s">
        <v>265</v>
      </c>
      <c r="G10" s="351" t="s">
        <v>266</v>
      </c>
    </row>
    <row r="11" spans="1:9" ht="18" customHeight="1" x14ac:dyDescent="0.25">
      <c r="A11" s="413" t="s">
        <v>559</v>
      </c>
      <c r="B11" s="350"/>
      <c r="C11" s="350"/>
      <c r="D11" s="350"/>
      <c r="E11" s="350"/>
      <c r="F11" s="412"/>
      <c r="G11" s="135">
        <f>+G12+G33+G159+G185+G221+G251</f>
        <v>1038067.5</v>
      </c>
    </row>
    <row r="12" spans="1:9" ht="24.75" customHeight="1" x14ac:dyDescent="0.25">
      <c r="A12" s="105" t="s">
        <v>560</v>
      </c>
      <c r="B12" s="105">
        <v>1</v>
      </c>
      <c r="C12" s="415"/>
      <c r="D12" s="415"/>
      <c r="E12" s="416"/>
      <c r="F12" s="417"/>
      <c r="G12" s="120">
        <f>+G13+G28</f>
        <v>6124.6</v>
      </c>
      <c r="H12" s="418" t="s">
        <v>561</v>
      </c>
    </row>
    <row r="13" spans="1:9" ht="54" customHeight="1" x14ac:dyDescent="0.25">
      <c r="A13" s="110" t="s">
        <v>273</v>
      </c>
      <c r="B13" s="105">
        <v>1</v>
      </c>
      <c r="C13" s="415">
        <v>1</v>
      </c>
      <c r="D13" s="415">
        <v>3</v>
      </c>
      <c r="E13" s="416"/>
      <c r="F13" s="417"/>
      <c r="G13" s="120">
        <f>+G14+G17+G20</f>
        <v>4665</v>
      </c>
      <c r="H13" s="418" t="s">
        <v>561</v>
      </c>
    </row>
    <row r="14" spans="1:9" s="121" customFormat="1" ht="80.25" customHeight="1" x14ac:dyDescent="0.25">
      <c r="A14" s="116" t="s">
        <v>274</v>
      </c>
      <c r="B14" s="105">
        <v>1</v>
      </c>
      <c r="C14" s="415">
        <v>1</v>
      </c>
      <c r="D14" s="415">
        <v>3</v>
      </c>
      <c r="E14" s="416">
        <v>7701020000</v>
      </c>
      <c r="F14" s="417">
        <v>0</v>
      </c>
      <c r="G14" s="120">
        <f>+G15+G16</f>
        <v>1180.8</v>
      </c>
      <c r="H14" s="133"/>
    </row>
    <row r="15" spans="1:9" s="420" customFormat="1" ht="25.5" x14ac:dyDescent="0.25">
      <c r="A15" s="111" t="s">
        <v>269</v>
      </c>
      <c r="B15" s="111">
        <v>1</v>
      </c>
      <c r="C15" s="419">
        <v>1</v>
      </c>
      <c r="D15" s="419">
        <v>3</v>
      </c>
      <c r="E15" s="113" t="s">
        <v>275</v>
      </c>
      <c r="F15" s="114">
        <v>121</v>
      </c>
      <c r="G15" s="119">
        <v>906.9</v>
      </c>
      <c r="H15" s="418" t="s">
        <v>561</v>
      </c>
    </row>
    <row r="16" spans="1:9" s="121" customFormat="1" ht="51" x14ac:dyDescent="0.25">
      <c r="A16" s="71" t="s">
        <v>272</v>
      </c>
      <c r="B16" s="111">
        <v>1</v>
      </c>
      <c r="C16" s="419">
        <v>1</v>
      </c>
      <c r="D16" s="419">
        <v>3</v>
      </c>
      <c r="E16" s="113" t="s">
        <v>275</v>
      </c>
      <c r="F16" s="114">
        <v>129</v>
      </c>
      <c r="G16" s="119">
        <v>273.89999999999998</v>
      </c>
      <c r="H16" s="418" t="s">
        <v>561</v>
      </c>
      <c r="I16" s="421">
        <f>+G16-H16</f>
        <v>-42826.1</v>
      </c>
    </row>
    <row r="17" spans="1:8" s="121" customFormat="1" ht="79.5" customHeight="1" x14ac:dyDescent="0.25">
      <c r="A17" s="116" t="s">
        <v>276</v>
      </c>
      <c r="B17" s="105">
        <v>1</v>
      </c>
      <c r="C17" s="415">
        <v>1</v>
      </c>
      <c r="D17" s="415">
        <v>3</v>
      </c>
      <c r="E17" s="416">
        <v>7701030000</v>
      </c>
      <c r="F17" s="417">
        <v>0</v>
      </c>
      <c r="G17" s="120">
        <f>+G18+G19</f>
        <v>902.5</v>
      </c>
      <c r="H17" s="133"/>
    </row>
    <row r="18" spans="1:8" ht="25.5" x14ac:dyDescent="0.25">
      <c r="A18" s="111" t="s">
        <v>269</v>
      </c>
      <c r="B18" s="111">
        <v>1</v>
      </c>
      <c r="C18" s="419">
        <v>1</v>
      </c>
      <c r="D18" s="419">
        <v>3</v>
      </c>
      <c r="E18" s="113" t="s">
        <v>277</v>
      </c>
      <c r="F18" s="114">
        <v>121</v>
      </c>
      <c r="G18" s="119">
        <v>693.2</v>
      </c>
      <c r="H18" s="418" t="s">
        <v>561</v>
      </c>
    </row>
    <row r="19" spans="1:8" s="121" customFormat="1" ht="51.6" customHeight="1" x14ac:dyDescent="0.25">
      <c r="A19" s="71" t="s">
        <v>272</v>
      </c>
      <c r="B19" s="111">
        <v>1</v>
      </c>
      <c r="C19" s="419">
        <v>1</v>
      </c>
      <c r="D19" s="419">
        <v>3</v>
      </c>
      <c r="E19" s="113" t="s">
        <v>277</v>
      </c>
      <c r="F19" s="114">
        <v>129</v>
      </c>
      <c r="G19" s="119">
        <v>209.3</v>
      </c>
      <c r="H19" s="418" t="s">
        <v>561</v>
      </c>
    </row>
    <row r="20" spans="1:8" s="121" customFormat="1" ht="63.75" x14ac:dyDescent="0.25">
      <c r="A20" s="110" t="s">
        <v>278</v>
      </c>
      <c r="B20" s="105">
        <v>1</v>
      </c>
      <c r="C20" s="415">
        <v>1</v>
      </c>
      <c r="D20" s="415">
        <v>3</v>
      </c>
      <c r="E20" s="416">
        <v>7701050000</v>
      </c>
      <c r="F20" s="417">
        <v>0</v>
      </c>
      <c r="G20" s="120">
        <f>SUM(G21:G27)</f>
        <v>2581.7000000000003</v>
      </c>
      <c r="H20" s="418" t="s">
        <v>561</v>
      </c>
    </row>
    <row r="21" spans="1:8" ht="25.5" x14ac:dyDescent="0.25">
      <c r="A21" s="111" t="s">
        <v>269</v>
      </c>
      <c r="B21" s="111">
        <v>1</v>
      </c>
      <c r="C21" s="419">
        <v>1</v>
      </c>
      <c r="D21" s="419">
        <v>3</v>
      </c>
      <c r="E21" s="113" t="s">
        <v>279</v>
      </c>
      <c r="F21" s="114">
        <v>121</v>
      </c>
      <c r="G21" s="119">
        <v>1211</v>
      </c>
      <c r="H21" s="418" t="s">
        <v>561</v>
      </c>
    </row>
    <row r="22" spans="1:8" ht="51" customHeight="1" x14ac:dyDescent="0.25">
      <c r="A22" s="71" t="s">
        <v>272</v>
      </c>
      <c r="B22" s="111">
        <v>1</v>
      </c>
      <c r="C22" s="419">
        <v>1</v>
      </c>
      <c r="D22" s="419">
        <v>3</v>
      </c>
      <c r="E22" s="113" t="s">
        <v>279</v>
      </c>
      <c r="F22" s="114">
        <v>129</v>
      </c>
      <c r="G22" s="119">
        <v>365.7</v>
      </c>
      <c r="H22" s="418" t="s">
        <v>561</v>
      </c>
    </row>
    <row r="23" spans="1:8" ht="25.5" x14ac:dyDescent="0.25">
      <c r="A23" s="117" t="s">
        <v>280</v>
      </c>
      <c r="B23" s="111">
        <v>1</v>
      </c>
      <c r="C23" s="419">
        <v>1</v>
      </c>
      <c r="D23" s="419">
        <v>3</v>
      </c>
      <c r="E23" s="113" t="s">
        <v>281</v>
      </c>
      <c r="F23" s="114">
        <v>122</v>
      </c>
      <c r="G23" s="411">
        <v>405.7</v>
      </c>
      <c r="H23" s="418" t="s">
        <v>561</v>
      </c>
    </row>
    <row r="24" spans="1:8" s="121" customFormat="1" ht="25.5" x14ac:dyDescent="0.25">
      <c r="A24" s="71" t="s">
        <v>282</v>
      </c>
      <c r="B24" s="111">
        <v>1</v>
      </c>
      <c r="C24" s="419">
        <v>1</v>
      </c>
      <c r="D24" s="419">
        <v>3</v>
      </c>
      <c r="E24" s="113" t="s">
        <v>281</v>
      </c>
      <c r="F24" s="114">
        <v>242</v>
      </c>
      <c r="G24" s="119">
        <f>110+40+50+10</f>
        <v>210</v>
      </c>
      <c r="H24" s="418" t="s">
        <v>561</v>
      </c>
    </row>
    <row r="25" spans="1:8" ht="37.9" customHeight="1" x14ac:dyDescent="0.25">
      <c r="A25" s="117" t="s">
        <v>284</v>
      </c>
      <c r="B25" s="111">
        <v>1</v>
      </c>
      <c r="C25" s="419">
        <v>1</v>
      </c>
      <c r="D25" s="419">
        <v>3</v>
      </c>
      <c r="E25" s="113" t="s">
        <v>281</v>
      </c>
      <c r="F25" s="114" t="s">
        <v>285</v>
      </c>
      <c r="G25" s="119">
        <v>385</v>
      </c>
      <c r="H25" s="418" t="s">
        <v>561</v>
      </c>
    </row>
    <row r="26" spans="1:8" ht="25.5" customHeight="1" x14ac:dyDescent="0.25">
      <c r="A26" s="111" t="s">
        <v>287</v>
      </c>
      <c r="B26" s="111">
        <v>1</v>
      </c>
      <c r="C26" s="419">
        <v>1</v>
      </c>
      <c r="D26" s="419">
        <v>3</v>
      </c>
      <c r="E26" s="113" t="s">
        <v>281</v>
      </c>
      <c r="F26" s="114" t="s">
        <v>288</v>
      </c>
      <c r="G26" s="119">
        <v>2.8</v>
      </c>
      <c r="H26" s="418" t="s">
        <v>561</v>
      </c>
    </row>
    <row r="27" spans="1:8" ht="15" customHeight="1" x14ac:dyDescent="0.25">
      <c r="A27" s="111" t="s">
        <v>289</v>
      </c>
      <c r="B27" s="111">
        <v>1</v>
      </c>
      <c r="C27" s="419">
        <v>1</v>
      </c>
      <c r="D27" s="419">
        <v>3</v>
      </c>
      <c r="E27" s="113" t="s">
        <v>281</v>
      </c>
      <c r="F27" s="114" t="s">
        <v>290</v>
      </c>
      <c r="G27" s="119">
        <v>1.5</v>
      </c>
      <c r="H27" s="418" t="s">
        <v>561</v>
      </c>
    </row>
    <row r="28" spans="1:8" ht="38.25" x14ac:dyDescent="0.25">
      <c r="A28" s="110" t="s">
        <v>304</v>
      </c>
      <c r="B28" s="105">
        <v>1</v>
      </c>
      <c r="C28" s="415">
        <v>1</v>
      </c>
      <c r="D28" s="415">
        <v>6</v>
      </c>
      <c r="E28" s="416">
        <v>7701070000</v>
      </c>
      <c r="F28" s="417">
        <v>0</v>
      </c>
      <c r="G28" s="120">
        <f>SUM(G29:I32)</f>
        <v>1459.6</v>
      </c>
      <c r="H28" s="418" t="s">
        <v>561</v>
      </c>
    </row>
    <row r="29" spans="1:8" ht="25.5" x14ac:dyDescent="0.25">
      <c r="A29" s="111" t="s">
        <v>269</v>
      </c>
      <c r="B29" s="111">
        <v>1</v>
      </c>
      <c r="C29" s="419">
        <v>1</v>
      </c>
      <c r="D29" s="419">
        <v>6</v>
      </c>
      <c r="E29" s="113" t="s">
        <v>305</v>
      </c>
      <c r="F29" s="114">
        <v>121</v>
      </c>
      <c r="G29" s="119">
        <v>1090.3</v>
      </c>
      <c r="H29" s="418" t="s">
        <v>561</v>
      </c>
    </row>
    <row r="30" spans="1:8" ht="53.25" customHeight="1" x14ac:dyDescent="0.25">
      <c r="A30" s="71" t="s">
        <v>272</v>
      </c>
      <c r="B30" s="111">
        <v>1</v>
      </c>
      <c r="C30" s="419">
        <v>1</v>
      </c>
      <c r="D30" s="419">
        <v>6</v>
      </c>
      <c r="E30" s="113" t="s">
        <v>305</v>
      </c>
      <c r="F30" s="114">
        <v>129</v>
      </c>
      <c r="G30" s="119">
        <v>329.3</v>
      </c>
      <c r="H30" s="418" t="s">
        <v>561</v>
      </c>
    </row>
    <row r="31" spans="1:8" ht="25.5" x14ac:dyDescent="0.25">
      <c r="A31" s="117" t="s">
        <v>280</v>
      </c>
      <c r="B31" s="111">
        <v>1</v>
      </c>
      <c r="C31" s="419">
        <v>1</v>
      </c>
      <c r="D31" s="419">
        <v>6</v>
      </c>
      <c r="E31" s="113" t="s">
        <v>305</v>
      </c>
      <c r="F31" s="114">
        <v>122</v>
      </c>
      <c r="G31" s="119">
        <v>30</v>
      </c>
      <c r="H31" s="418" t="s">
        <v>561</v>
      </c>
    </row>
    <row r="32" spans="1:8" ht="38.450000000000003" customHeight="1" x14ac:dyDescent="0.25">
      <c r="A32" s="117" t="s">
        <v>284</v>
      </c>
      <c r="B32" s="111">
        <v>1</v>
      </c>
      <c r="C32" s="419">
        <v>1</v>
      </c>
      <c r="D32" s="419">
        <v>6</v>
      </c>
      <c r="E32" s="113" t="s">
        <v>305</v>
      </c>
      <c r="F32" s="114">
        <v>244</v>
      </c>
      <c r="G32" s="119">
        <v>10</v>
      </c>
      <c r="H32" s="418"/>
    </row>
    <row r="33" spans="1:9" ht="25.5" x14ac:dyDescent="0.25">
      <c r="A33" s="105" t="s">
        <v>562</v>
      </c>
      <c r="B33" s="105">
        <v>2</v>
      </c>
      <c r="C33" s="415"/>
      <c r="D33" s="415"/>
      <c r="E33" s="416"/>
      <c r="F33" s="417"/>
      <c r="G33" s="120">
        <f>+G34+G38+G49+G52+G63+G68+G77+G89+G94+G118+G127+G130+G139+G144+G148+G153+G157+G46</f>
        <v>46978.5</v>
      </c>
      <c r="H33" s="418" t="s">
        <v>561</v>
      </c>
    </row>
    <row r="34" spans="1:9" ht="38.25" x14ac:dyDescent="0.25">
      <c r="A34" s="110" t="s">
        <v>563</v>
      </c>
      <c r="B34" s="105">
        <v>2</v>
      </c>
      <c r="C34" s="415">
        <v>1</v>
      </c>
      <c r="D34" s="415">
        <v>2</v>
      </c>
      <c r="E34" s="416"/>
      <c r="F34" s="417"/>
      <c r="G34" s="120">
        <f>+G35+G36+G37</f>
        <v>1177.5999999999999</v>
      </c>
      <c r="H34" s="418" t="s">
        <v>561</v>
      </c>
    </row>
    <row r="35" spans="1:9" ht="25.5" x14ac:dyDescent="0.25">
      <c r="A35" s="111" t="s">
        <v>269</v>
      </c>
      <c r="B35" s="111">
        <v>2</v>
      </c>
      <c r="C35" s="419">
        <v>1</v>
      </c>
      <c r="D35" s="419">
        <v>2</v>
      </c>
      <c r="E35" s="113" t="s">
        <v>270</v>
      </c>
      <c r="F35" s="114">
        <v>121</v>
      </c>
      <c r="G35" s="119">
        <v>889.1</v>
      </c>
      <c r="H35" s="418" t="s">
        <v>561</v>
      </c>
    </row>
    <row r="36" spans="1:9" ht="38.25" x14ac:dyDescent="0.25">
      <c r="A36" s="111" t="s">
        <v>271</v>
      </c>
      <c r="B36" s="111">
        <v>2</v>
      </c>
      <c r="C36" s="419">
        <v>1</v>
      </c>
      <c r="D36" s="419">
        <v>2</v>
      </c>
      <c r="E36" s="113" t="s">
        <v>270</v>
      </c>
      <c r="F36" s="114">
        <v>122</v>
      </c>
      <c r="G36" s="119">
        <v>20</v>
      </c>
      <c r="H36" s="418" t="s">
        <v>561</v>
      </c>
    </row>
    <row r="37" spans="1:9" ht="51" x14ac:dyDescent="0.25">
      <c r="A37" s="71" t="s">
        <v>272</v>
      </c>
      <c r="B37" s="111">
        <v>2</v>
      </c>
      <c r="C37" s="419">
        <v>1</v>
      </c>
      <c r="D37" s="419">
        <v>2</v>
      </c>
      <c r="E37" s="113" t="s">
        <v>270</v>
      </c>
      <c r="F37" s="114">
        <v>129</v>
      </c>
      <c r="G37" s="119">
        <v>268.5</v>
      </c>
      <c r="H37" s="418"/>
    </row>
    <row r="38" spans="1:9" ht="51" x14ac:dyDescent="0.25">
      <c r="A38" s="110" t="s">
        <v>564</v>
      </c>
      <c r="B38" s="105">
        <v>2</v>
      </c>
      <c r="C38" s="415">
        <v>1</v>
      </c>
      <c r="D38" s="415">
        <v>4</v>
      </c>
      <c r="E38" s="416"/>
      <c r="F38" s="417"/>
      <c r="G38" s="120">
        <f>SUM(G39:G45)</f>
        <v>21021.899999999998</v>
      </c>
      <c r="H38" s="418" t="s">
        <v>561</v>
      </c>
    </row>
    <row r="39" spans="1:9" s="121" customFormat="1" ht="27" customHeight="1" x14ac:dyDescent="0.25">
      <c r="A39" s="111" t="s">
        <v>269</v>
      </c>
      <c r="B39" s="111">
        <v>2</v>
      </c>
      <c r="C39" s="419">
        <v>1</v>
      </c>
      <c r="D39" s="419">
        <v>4</v>
      </c>
      <c r="E39" s="113" t="s">
        <v>294</v>
      </c>
      <c r="F39" s="114">
        <v>121</v>
      </c>
      <c r="G39" s="119">
        <v>12061.6</v>
      </c>
      <c r="H39" s="418" t="s">
        <v>561</v>
      </c>
      <c r="I39" s="422"/>
    </row>
    <row r="40" spans="1:9" s="121" customFormat="1" ht="51" x14ac:dyDescent="0.25">
      <c r="A40" s="71" t="s">
        <v>272</v>
      </c>
      <c r="B40" s="111">
        <v>2</v>
      </c>
      <c r="C40" s="419">
        <v>1</v>
      </c>
      <c r="D40" s="419">
        <v>4</v>
      </c>
      <c r="E40" s="113" t="s">
        <v>294</v>
      </c>
      <c r="F40" s="114">
        <v>129</v>
      </c>
      <c r="G40" s="119">
        <v>3642.6</v>
      </c>
      <c r="H40" s="418" t="s">
        <v>561</v>
      </c>
    </row>
    <row r="41" spans="1:9" s="121" customFormat="1" ht="25.5" x14ac:dyDescent="0.25">
      <c r="A41" s="117" t="s">
        <v>280</v>
      </c>
      <c r="B41" s="111">
        <v>2</v>
      </c>
      <c r="C41" s="419">
        <v>1</v>
      </c>
      <c r="D41" s="419">
        <v>4</v>
      </c>
      <c r="E41" s="113" t="s">
        <v>294</v>
      </c>
      <c r="F41" s="114">
        <v>122</v>
      </c>
      <c r="G41" s="119">
        <v>35</v>
      </c>
      <c r="H41" s="418" t="s">
        <v>561</v>
      </c>
    </row>
    <row r="42" spans="1:9" ht="25.5" x14ac:dyDescent="0.25">
      <c r="A42" s="71" t="s">
        <v>282</v>
      </c>
      <c r="B42" s="111">
        <v>2</v>
      </c>
      <c r="C42" s="419">
        <v>1</v>
      </c>
      <c r="D42" s="419">
        <v>4</v>
      </c>
      <c r="E42" s="113" t="s">
        <v>294</v>
      </c>
      <c r="F42" s="114">
        <v>242</v>
      </c>
      <c r="G42" s="119">
        <v>540</v>
      </c>
      <c r="H42" s="418" t="s">
        <v>561</v>
      </c>
    </row>
    <row r="43" spans="1:9" ht="38.25" x14ac:dyDescent="0.25">
      <c r="A43" s="117" t="s">
        <v>284</v>
      </c>
      <c r="B43" s="111">
        <v>2</v>
      </c>
      <c r="C43" s="419">
        <v>1</v>
      </c>
      <c r="D43" s="419">
        <v>4</v>
      </c>
      <c r="E43" s="113" t="s">
        <v>294</v>
      </c>
      <c r="F43" s="114" t="s">
        <v>285</v>
      </c>
      <c r="G43" s="119">
        <v>4672.3</v>
      </c>
      <c r="H43" s="418" t="s">
        <v>561</v>
      </c>
    </row>
    <row r="44" spans="1:9" ht="25.5" x14ac:dyDescent="0.25">
      <c r="A44" s="111" t="s">
        <v>287</v>
      </c>
      <c r="B44" s="111">
        <v>2</v>
      </c>
      <c r="C44" s="419">
        <v>1</v>
      </c>
      <c r="D44" s="419">
        <v>4</v>
      </c>
      <c r="E44" s="113" t="s">
        <v>294</v>
      </c>
      <c r="F44" s="114">
        <v>851</v>
      </c>
      <c r="G44" s="119">
        <v>49.3</v>
      </c>
      <c r="H44" s="418" t="s">
        <v>561</v>
      </c>
    </row>
    <row r="45" spans="1:9" ht="18" customHeight="1" x14ac:dyDescent="0.25">
      <c r="A45" s="111" t="s">
        <v>289</v>
      </c>
      <c r="B45" s="111">
        <v>2</v>
      </c>
      <c r="C45" s="419">
        <v>1</v>
      </c>
      <c r="D45" s="419">
        <v>4</v>
      </c>
      <c r="E45" s="113" t="s">
        <v>294</v>
      </c>
      <c r="F45" s="114" t="s">
        <v>290</v>
      </c>
      <c r="G45" s="119">
        <v>21.1</v>
      </c>
      <c r="H45" s="418" t="s">
        <v>561</v>
      </c>
    </row>
    <row r="46" spans="1:9" ht="15.75" customHeight="1" x14ac:dyDescent="0.25">
      <c r="A46" s="105" t="s">
        <v>295</v>
      </c>
      <c r="B46" s="105">
        <v>2</v>
      </c>
      <c r="C46" s="106">
        <v>1</v>
      </c>
      <c r="D46" s="106">
        <v>5</v>
      </c>
      <c r="E46" s="107"/>
      <c r="F46" s="108"/>
      <c r="G46" s="120">
        <f>+G47</f>
        <v>43</v>
      </c>
      <c r="H46" s="418"/>
    </row>
    <row r="47" spans="1:9" ht="15.75" customHeight="1" x14ac:dyDescent="0.25">
      <c r="A47" s="105" t="s">
        <v>296</v>
      </c>
      <c r="B47" s="105">
        <v>2</v>
      </c>
      <c r="C47" s="106">
        <v>1</v>
      </c>
      <c r="D47" s="106">
        <v>5</v>
      </c>
      <c r="E47" s="107" t="s">
        <v>297</v>
      </c>
      <c r="F47" s="108"/>
      <c r="G47" s="120">
        <f>+G48</f>
        <v>43</v>
      </c>
      <c r="H47" s="418"/>
    </row>
    <row r="48" spans="1:9" ht="39.6" customHeight="1" x14ac:dyDescent="0.25">
      <c r="A48" s="117" t="s">
        <v>284</v>
      </c>
      <c r="B48" s="111">
        <v>2</v>
      </c>
      <c r="C48" s="112">
        <v>1</v>
      </c>
      <c r="D48" s="112">
        <v>5</v>
      </c>
      <c r="E48" s="113" t="s">
        <v>297</v>
      </c>
      <c r="F48" s="114">
        <v>244</v>
      </c>
      <c r="G48" s="119">
        <v>43</v>
      </c>
      <c r="H48" s="418"/>
    </row>
    <row r="49" spans="1:8" ht="15.75" customHeight="1" x14ac:dyDescent="0.25">
      <c r="A49" s="105" t="s">
        <v>306</v>
      </c>
      <c r="B49" s="105">
        <v>2</v>
      </c>
      <c r="C49" s="423" t="s">
        <v>307</v>
      </c>
      <c r="D49" s="423">
        <v>11</v>
      </c>
      <c r="E49" s="416"/>
      <c r="F49" s="417"/>
      <c r="G49" s="120">
        <f>SUM(G50:G51)</f>
        <v>1000</v>
      </c>
      <c r="H49" s="418" t="s">
        <v>561</v>
      </c>
    </row>
    <row r="50" spans="1:8" ht="37.15" customHeight="1" x14ac:dyDescent="0.25">
      <c r="A50" s="111" t="s">
        <v>308</v>
      </c>
      <c r="B50" s="111">
        <v>2</v>
      </c>
      <c r="C50" s="424" t="s">
        <v>307</v>
      </c>
      <c r="D50" s="424">
        <v>11</v>
      </c>
      <c r="E50" s="418" t="s">
        <v>309</v>
      </c>
      <c r="F50" s="425">
        <v>870</v>
      </c>
      <c r="G50" s="426">
        <f>2187-1500</f>
        <v>687</v>
      </c>
      <c r="H50" s="418" t="s">
        <v>561</v>
      </c>
    </row>
    <row r="51" spans="1:8" ht="40.15" customHeight="1" x14ac:dyDescent="0.25">
      <c r="A51" s="117" t="s">
        <v>284</v>
      </c>
      <c r="B51" s="111">
        <v>2</v>
      </c>
      <c r="C51" s="424" t="s">
        <v>307</v>
      </c>
      <c r="D51" s="424">
        <v>11</v>
      </c>
      <c r="E51" s="418" t="s">
        <v>314</v>
      </c>
      <c r="F51" s="424" t="s">
        <v>315</v>
      </c>
      <c r="G51" s="119">
        <v>313</v>
      </c>
      <c r="H51" s="418" t="s">
        <v>561</v>
      </c>
    </row>
    <row r="52" spans="1:8" s="121" customFormat="1" ht="17.45" customHeight="1" x14ac:dyDescent="0.25">
      <c r="A52" s="110" t="s">
        <v>565</v>
      </c>
      <c r="B52" s="105">
        <v>2</v>
      </c>
      <c r="C52" s="423" t="s">
        <v>307</v>
      </c>
      <c r="D52" s="423" t="s">
        <v>566</v>
      </c>
      <c r="E52" s="133"/>
      <c r="F52" s="423"/>
      <c r="G52" s="120">
        <f>+G53+G57+G59</f>
        <v>682.6</v>
      </c>
      <c r="H52" s="133"/>
    </row>
    <row r="53" spans="1:8" ht="43.15" customHeight="1" x14ac:dyDescent="0.25">
      <c r="A53" s="105" t="s">
        <v>317</v>
      </c>
      <c r="B53" s="105">
        <v>2</v>
      </c>
      <c r="C53" s="415">
        <v>1</v>
      </c>
      <c r="D53" s="415">
        <v>13</v>
      </c>
      <c r="E53" s="416" t="s">
        <v>318</v>
      </c>
      <c r="F53" s="417"/>
      <c r="G53" s="120">
        <f>SUM(G54:G56)</f>
        <v>100</v>
      </c>
      <c r="H53" s="418" t="s">
        <v>561</v>
      </c>
    </row>
    <row r="54" spans="1:8" ht="26.25" hidden="1" customHeight="1" x14ac:dyDescent="0.25">
      <c r="A54" s="117" t="s">
        <v>280</v>
      </c>
      <c r="B54" s="111">
        <v>2</v>
      </c>
      <c r="C54" s="419">
        <v>1</v>
      </c>
      <c r="D54" s="419">
        <v>13</v>
      </c>
      <c r="E54" s="125" t="s">
        <v>567</v>
      </c>
      <c r="F54" s="425">
        <v>122</v>
      </c>
      <c r="G54" s="119"/>
      <c r="H54" s="418" t="s">
        <v>561</v>
      </c>
    </row>
    <row r="55" spans="1:8" ht="26.25" hidden="1" customHeight="1" x14ac:dyDescent="0.25">
      <c r="A55" s="117" t="s">
        <v>284</v>
      </c>
      <c r="B55" s="111">
        <v>2</v>
      </c>
      <c r="C55" s="419">
        <v>1</v>
      </c>
      <c r="D55" s="419">
        <v>13</v>
      </c>
      <c r="E55" s="125" t="s">
        <v>568</v>
      </c>
      <c r="F55" s="425" t="s">
        <v>285</v>
      </c>
      <c r="G55" s="119"/>
      <c r="H55" s="418" t="s">
        <v>561</v>
      </c>
    </row>
    <row r="56" spans="1:8" ht="26.25" customHeight="1" x14ac:dyDescent="0.25">
      <c r="A56" s="117" t="s">
        <v>284</v>
      </c>
      <c r="B56" s="111">
        <v>2</v>
      </c>
      <c r="C56" s="419">
        <v>1</v>
      </c>
      <c r="D56" s="419">
        <v>13</v>
      </c>
      <c r="E56" s="125" t="s">
        <v>318</v>
      </c>
      <c r="F56" s="114">
        <v>244</v>
      </c>
      <c r="G56" s="119">
        <v>100</v>
      </c>
      <c r="H56" s="418" t="s">
        <v>561</v>
      </c>
    </row>
    <row r="57" spans="1:8" s="121" customFormat="1" ht="26.25" hidden="1" customHeight="1" x14ac:dyDescent="0.25">
      <c r="A57" s="105" t="s">
        <v>319</v>
      </c>
      <c r="B57" s="417">
        <v>2</v>
      </c>
      <c r="C57" s="427">
        <v>1</v>
      </c>
      <c r="D57" s="427">
        <v>13</v>
      </c>
      <c r="E57" s="133" t="s">
        <v>320</v>
      </c>
      <c r="F57" s="108"/>
      <c r="G57" s="120">
        <f>+G58</f>
        <v>0</v>
      </c>
      <c r="H57" s="133"/>
    </row>
    <row r="58" spans="1:8" ht="26.25" hidden="1" customHeight="1" x14ac:dyDescent="0.25">
      <c r="A58" s="117" t="s">
        <v>284</v>
      </c>
      <c r="B58" s="425">
        <v>2</v>
      </c>
      <c r="C58" s="428">
        <v>1</v>
      </c>
      <c r="D58" s="428">
        <v>13</v>
      </c>
      <c r="E58" s="418" t="s">
        <v>321</v>
      </c>
      <c r="F58" s="114">
        <v>244</v>
      </c>
      <c r="G58" s="119">
        <v>0</v>
      </c>
      <c r="H58" s="418"/>
    </row>
    <row r="59" spans="1:8" ht="25.5" x14ac:dyDescent="0.25">
      <c r="A59" s="110" t="s">
        <v>322</v>
      </c>
      <c r="B59" s="105">
        <v>2</v>
      </c>
      <c r="C59" s="415">
        <v>1</v>
      </c>
      <c r="D59" s="415">
        <v>13</v>
      </c>
      <c r="E59" s="128" t="s">
        <v>323</v>
      </c>
      <c r="F59" s="417">
        <v>0</v>
      </c>
      <c r="G59" s="120">
        <f>SUM(G60:G62)</f>
        <v>582.6</v>
      </c>
      <c r="H59" s="418" t="s">
        <v>561</v>
      </c>
    </row>
    <row r="60" spans="1:8" s="121" customFormat="1" ht="25.5" x14ac:dyDescent="0.25">
      <c r="A60" s="111" t="s">
        <v>269</v>
      </c>
      <c r="B60" s="111">
        <v>2</v>
      </c>
      <c r="C60" s="419">
        <v>1</v>
      </c>
      <c r="D60" s="419">
        <v>13</v>
      </c>
      <c r="E60" s="122" t="s">
        <v>323</v>
      </c>
      <c r="F60" s="114">
        <v>121</v>
      </c>
      <c r="G60" s="119">
        <v>446.7</v>
      </c>
      <c r="H60" s="418" t="s">
        <v>561</v>
      </c>
    </row>
    <row r="61" spans="1:8" s="121" customFormat="1" ht="51" x14ac:dyDescent="0.25">
      <c r="A61" s="71" t="s">
        <v>272</v>
      </c>
      <c r="B61" s="111">
        <v>2</v>
      </c>
      <c r="C61" s="419">
        <v>1</v>
      </c>
      <c r="D61" s="419">
        <v>13</v>
      </c>
      <c r="E61" s="122" t="s">
        <v>323</v>
      </c>
      <c r="F61" s="114">
        <v>129</v>
      </c>
      <c r="G61" s="119">
        <v>134.9</v>
      </c>
      <c r="H61" s="418" t="s">
        <v>561</v>
      </c>
    </row>
    <row r="62" spans="1:8" s="121" customFormat="1" ht="41.45" customHeight="1" x14ac:dyDescent="0.25">
      <c r="A62" s="117" t="s">
        <v>284</v>
      </c>
      <c r="B62" s="111">
        <v>2</v>
      </c>
      <c r="C62" s="419">
        <v>1</v>
      </c>
      <c r="D62" s="419">
        <v>13</v>
      </c>
      <c r="E62" s="122" t="s">
        <v>323</v>
      </c>
      <c r="F62" s="114">
        <v>244</v>
      </c>
      <c r="G62" s="119">
        <v>1</v>
      </c>
      <c r="H62" s="418" t="s">
        <v>561</v>
      </c>
    </row>
    <row r="63" spans="1:8" ht="39.75" customHeight="1" x14ac:dyDescent="0.25">
      <c r="A63" s="110" t="s">
        <v>329</v>
      </c>
      <c r="B63" s="105">
        <v>2</v>
      </c>
      <c r="C63" s="415">
        <v>3</v>
      </c>
      <c r="D63" s="415">
        <v>9</v>
      </c>
      <c r="E63" s="128"/>
      <c r="F63" s="417"/>
      <c r="G63" s="120">
        <f>SUM(G64:G67)</f>
        <v>1804.9</v>
      </c>
      <c r="H63" s="418" t="s">
        <v>561</v>
      </c>
    </row>
    <row r="64" spans="1:8" ht="17.25" customHeight="1" x14ac:dyDescent="0.25">
      <c r="A64" s="117" t="s">
        <v>330</v>
      </c>
      <c r="B64" s="111">
        <v>2</v>
      </c>
      <c r="C64" s="419">
        <v>3</v>
      </c>
      <c r="D64" s="419">
        <v>9</v>
      </c>
      <c r="E64" s="122" t="s">
        <v>331</v>
      </c>
      <c r="F64" s="114">
        <v>111</v>
      </c>
      <c r="G64" s="119">
        <v>1056</v>
      </c>
      <c r="H64" s="418" t="s">
        <v>561</v>
      </c>
    </row>
    <row r="65" spans="1:8" ht="39.75" customHeight="1" x14ac:dyDescent="0.25">
      <c r="A65" s="71" t="s">
        <v>332</v>
      </c>
      <c r="B65" s="111">
        <v>2</v>
      </c>
      <c r="C65" s="419">
        <v>3</v>
      </c>
      <c r="D65" s="419">
        <v>9</v>
      </c>
      <c r="E65" s="122" t="s">
        <v>331</v>
      </c>
      <c r="F65" s="114">
        <v>119</v>
      </c>
      <c r="G65" s="119">
        <v>318.89999999999998</v>
      </c>
      <c r="H65" s="418" t="s">
        <v>561</v>
      </c>
    </row>
    <row r="66" spans="1:8" ht="25.5" x14ac:dyDescent="0.25">
      <c r="A66" s="71" t="s">
        <v>282</v>
      </c>
      <c r="B66" s="111">
        <v>2</v>
      </c>
      <c r="C66" s="419">
        <v>3</v>
      </c>
      <c r="D66" s="419">
        <v>9</v>
      </c>
      <c r="E66" s="122" t="s">
        <v>331</v>
      </c>
      <c r="F66" s="114">
        <v>242</v>
      </c>
      <c r="G66" s="119">
        <v>220</v>
      </c>
      <c r="H66" s="418" t="s">
        <v>561</v>
      </c>
    </row>
    <row r="67" spans="1:8" ht="38.25" x14ac:dyDescent="0.25">
      <c r="A67" s="117" t="s">
        <v>284</v>
      </c>
      <c r="B67" s="111">
        <v>2</v>
      </c>
      <c r="C67" s="419">
        <v>3</v>
      </c>
      <c r="D67" s="419">
        <v>9</v>
      </c>
      <c r="E67" s="122" t="s">
        <v>331</v>
      </c>
      <c r="F67" s="114">
        <v>244</v>
      </c>
      <c r="G67" s="119">
        <v>210</v>
      </c>
      <c r="H67" s="418"/>
    </row>
    <row r="68" spans="1:8" s="121" customFormat="1" ht="39" customHeight="1" x14ac:dyDescent="0.25">
      <c r="A68" s="110" t="s">
        <v>333</v>
      </c>
      <c r="B68" s="105">
        <v>2</v>
      </c>
      <c r="C68" s="415">
        <v>3</v>
      </c>
      <c r="D68" s="415">
        <v>14</v>
      </c>
      <c r="E68" s="128"/>
      <c r="F68" s="417"/>
      <c r="G68" s="120">
        <f>+G69+G73+G75</f>
        <v>232</v>
      </c>
      <c r="H68" s="133"/>
    </row>
    <row r="69" spans="1:8" ht="38.25" x14ac:dyDescent="0.25">
      <c r="A69" s="283" t="s">
        <v>334</v>
      </c>
      <c r="B69" s="105">
        <v>2</v>
      </c>
      <c r="C69" s="415">
        <v>3</v>
      </c>
      <c r="D69" s="415">
        <v>14</v>
      </c>
      <c r="E69" s="416" t="s">
        <v>569</v>
      </c>
      <c r="F69" s="417"/>
      <c r="G69" s="120">
        <f>SUM(G70:G72)</f>
        <v>50</v>
      </c>
      <c r="H69" s="418" t="s">
        <v>561</v>
      </c>
    </row>
    <row r="70" spans="1:8" ht="25.5" hidden="1" customHeight="1" x14ac:dyDescent="0.25">
      <c r="A70" s="117" t="s">
        <v>284</v>
      </c>
      <c r="B70" s="111">
        <v>2</v>
      </c>
      <c r="C70" s="419">
        <v>3</v>
      </c>
      <c r="D70" s="419">
        <v>14</v>
      </c>
      <c r="E70" s="418" t="s">
        <v>570</v>
      </c>
      <c r="F70" s="425">
        <v>244</v>
      </c>
      <c r="G70" s="119"/>
      <c r="H70" s="418" t="s">
        <v>561</v>
      </c>
    </row>
    <row r="71" spans="1:8" ht="25.5" hidden="1" customHeight="1" x14ac:dyDescent="0.25">
      <c r="A71" s="117" t="s">
        <v>284</v>
      </c>
      <c r="B71" s="111">
        <v>2</v>
      </c>
      <c r="C71" s="419">
        <v>3</v>
      </c>
      <c r="D71" s="419">
        <v>14</v>
      </c>
      <c r="E71" s="418" t="s">
        <v>571</v>
      </c>
      <c r="F71" s="425">
        <v>244</v>
      </c>
      <c r="G71" s="119"/>
      <c r="H71" s="418" t="s">
        <v>561</v>
      </c>
    </row>
    <row r="72" spans="1:8" ht="38.450000000000003" customHeight="1" x14ac:dyDescent="0.25">
      <c r="A72" s="117" t="s">
        <v>284</v>
      </c>
      <c r="B72" s="111">
        <v>2</v>
      </c>
      <c r="C72" s="419">
        <v>3</v>
      </c>
      <c r="D72" s="419">
        <v>14</v>
      </c>
      <c r="E72" s="125" t="s">
        <v>335</v>
      </c>
      <c r="F72" s="114">
        <v>244</v>
      </c>
      <c r="G72" s="119">
        <v>50</v>
      </c>
      <c r="H72" s="418" t="s">
        <v>561</v>
      </c>
    </row>
    <row r="73" spans="1:8" ht="44.45" customHeight="1" x14ac:dyDescent="0.25">
      <c r="A73" s="283" t="s">
        <v>336</v>
      </c>
      <c r="B73" s="105">
        <v>2</v>
      </c>
      <c r="C73" s="106">
        <v>3</v>
      </c>
      <c r="D73" s="106">
        <v>14</v>
      </c>
      <c r="E73" s="127" t="s">
        <v>337</v>
      </c>
      <c r="F73" s="108"/>
      <c r="G73" s="120">
        <f>SUM(G74:G74)</f>
        <v>50</v>
      </c>
      <c r="H73" s="418"/>
    </row>
    <row r="74" spans="1:8" ht="40.15" customHeight="1" x14ac:dyDescent="0.25">
      <c r="A74" s="117" t="s">
        <v>284</v>
      </c>
      <c r="B74" s="111">
        <v>2</v>
      </c>
      <c r="C74" s="112">
        <v>3</v>
      </c>
      <c r="D74" s="112">
        <v>14</v>
      </c>
      <c r="E74" s="125" t="s">
        <v>337</v>
      </c>
      <c r="F74" s="114">
        <v>244</v>
      </c>
      <c r="G74" s="119">
        <v>50</v>
      </c>
      <c r="H74" s="418"/>
    </row>
    <row r="75" spans="1:8" ht="53.45" customHeight="1" x14ac:dyDescent="0.25">
      <c r="A75" s="283" t="s">
        <v>572</v>
      </c>
      <c r="B75" s="105">
        <v>2</v>
      </c>
      <c r="C75" s="106">
        <v>3</v>
      </c>
      <c r="D75" s="106">
        <v>14</v>
      </c>
      <c r="E75" s="127" t="s">
        <v>339</v>
      </c>
      <c r="F75" s="108"/>
      <c r="G75" s="120">
        <f>SUM(G76:G76)</f>
        <v>132</v>
      </c>
      <c r="H75" s="418"/>
    </row>
    <row r="76" spans="1:8" ht="39" customHeight="1" x14ac:dyDescent="0.25">
      <c r="A76" s="117" t="s">
        <v>284</v>
      </c>
      <c r="B76" s="111">
        <v>2</v>
      </c>
      <c r="C76" s="112">
        <v>3</v>
      </c>
      <c r="D76" s="112">
        <v>14</v>
      </c>
      <c r="E76" s="125" t="s">
        <v>339</v>
      </c>
      <c r="F76" s="114">
        <v>244</v>
      </c>
      <c r="G76" s="119">
        <v>132</v>
      </c>
      <c r="H76" s="418"/>
    </row>
    <row r="77" spans="1:8" s="121" customFormat="1" ht="17.25" customHeight="1" x14ac:dyDescent="0.25">
      <c r="A77" s="110" t="s">
        <v>573</v>
      </c>
      <c r="B77" s="105">
        <v>2</v>
      </c>
      <c r="C77" s="415">
        <v>4</v>
      </c>
      <c r="D77" s="415">
        <v>5</v>
      </c>
      <c r="E77" s="429"/>
      <c r="F77" s="429"/>
      <c r="G77" s="130">
        <f>SUM(G78:G88)</f>
        <v>2518.5</v>
      </c>
      <c r="H77" s="418" t="s">
        <v>561</v>
      </c>
    </row>
    <row r="78" spans="1:8" s="121" customFormat="1" ht="25.5" x14ac:dyDescent="0.25">
      <c r="A78" s="111" t="s">
        <v>269</v>
      </c>
      <c r="B78" s="111">
        <v>2</v>
      </c>
      <c r="C78" s="419">
        <v>4</v>
      </c>
      <c r="D78" s="419">
        <v>5</v>
      </c>
      <c r="E78" s="113" t="s">
        <v>342</v>
      </c>
      <c r="F78" s="114">
        <v>121</v>
      </c>
      <c r="G78" s="119">
        <v>1197</v>
      </c>
      <c r="H78" s="418" t="s">
        <v>561</v>
      </c>
    </row>
    <row r="79" spans="1:8" s="121" customFormat="1" ht="51" x14ac:dyDescent="0.25">
      <c r="A79" s="71" t="s">
        <v>272</v>
      </c>
      <c r="B79" s="111">
        <v>2</v>
      </c>
      <c r="C79" s="419">
        <v>4</v>
      </c>
      <c r="D79" s="419">
        <v>5</v>
      </c>
      <c r="E79" s="113" t="s">
        <v>342</v>
      </c>
      <c r="F79" s="114">
        <v>129</v>
      </c>
      <c r="G79" s="119">
        <v>361.5</v>
      </c>
      <c r="H79" s="418" t="s">
        <v>561</v>
      </c>
    </row>
    <row r="80" spans="1:8" s="121" customFormat="1" ht="25.5" x14ac:dyDescent="0.25">
      <c r="A80" s="117" t="s">
        <v>280</v>
      </c>
      <c r="B80" s="111">
        <v>2</v>
      </c>
      <c r="C80" s="419">
        <v>4</v>
      </c>
      <c r="D80" s="419">
        <v>5</v>
      </c>
      <c r="E80" s="113" t="s">
        <v>342</v>
      </c>
      <c r="F80" s="114">
        <v>122</v>
      </c>
      <c r="G80" s="119">
        <v>10</v>
      </c>
      <c r="H80" s="418" t="s">
        <v>561</v>
      </c>
    </row>
    <row r="81" spans="1:8" s="121" customFormat="1" ht="24.75" hidden="1" customHeight="1" x14ac:dyDescent="0.25">
      <c r="A81" s="71" t="s">
        <v>282</v>
      </c>
      <c r="B81" s="111">
        <v>2</v>
      </c>
      <c r="C81" s="419">
        <v>4</v>
      </c>
      <c r="D81" s="419">
        <v>5</v>
      </c>
      <c r="E81" s="430" t="s">
        <v>343</v>
      </c>
      <c r="F81" s="425">
        <v>242</v>
      </c>
      <c r="G81" s="119"/>
      <c r="H81" s="418" t="s">
        <v>561</v>
      </c>
    </row>
    <row r="82" spans="1:8" s="121" customFormat="1" ht="26.45" customHeight="1" x14ac:dyDescent="0.25">
      <c r="A82" s="71" t="s">
        <v>282</v>
      </c>
      <c r="B82" s="111">
        <v>2</v>
      </c>
      <c r="C82" s="419">
        <v>4</v>
      </c>
      <c r="D82" s="419">
        <v>5</v>
      </c>
      <c r="E82" s="113" t="s">
        <v>342</v>
      </c>
      <c r="F82" s="114">
        <v>242</v>
      </c>
      <c r="G82" s="119">
        <v>40</v>
      </c>
      <c r="H82" s="418" t="s">
        <v>561</v>
      </c>
    </row>
    <row r="83" spans="1:8" s="121" customFormat="1" ht="24.75" hidden="1" customHeight="1" x14ac:dyDescent="0.25">
      <c r="A83" s="71" t="s">
        <v>282</v>
      </c>
      <c r="B83" s="111">
        <v>2</v>
      </c>
      <c r="C83" s="419">
        <v>4</v>
      </c>
      <c r="D83" s="419">
        <v>5</v>
      </c>
      <c r="E83" s="430" t="s">
        <v>344</v>
      </c>
      <c r="F83" s="425">
        <v>242</v>
      </c>
      <c r="G83" s="119"/>
      <c r="H83" s="418" t="s">
        <v>561</v>
      </c>
    </row>
    <row r="84" spans="1:8" s="121" customFormat="1" ht="24.75" hidden="1" customHeight="1" x14ac:dyDescent="0.25">
      <c r="A84" s="71" t="s">
        <v>282</v>
      </c>
      <c r="B84" s="111">
        <v>2</v>
      </c>
      <c r="C84" s="419">
        <v>4</v>
      </c>
      <c r="D84" s="419">
        <v>5</v>
      </c>
      <c r="E84" s="430" t="s">
        <v>346</v>
      </c>
      <c r="F84" s="425">
        <v>242</v>
      </c>
      <c r="G84" s="119"/>
      <c r="H84" s="418" t="s">
        <v>561</v>
      </c>
    </row>
    <row r="85" spans="1:8" s="121" customFormat="1" ht="38.450000000000003" customHeight="1" x14ac:dyDescent="0.25">
      <c r="A85" s="117" t="s">
        <v>284</v>
      </c>
      <c r="B85" s="111">
        <v>2</v>
      </c>
      <c r="C85" s="419">
        <v>4</v>
      </c>
      <c r="D85" s="419">
        <v>5</v>
      </c>
      <c r="E85" s="113" t="s">
        <v>342</v>
      </c>
      <c r="F85" s="114" t="s">
        <v>285</v>
      </c>
      <c r="G85" s="119">
        <f>410+500</f>
        <v>910</v>
      </c>
      <c r="H85" s="418" t="s">
        <v>561</v>
      </c>
    </row>
    <row r="86" spans="1:8" s="121" customFormat="1" ht="24.75" hidden="1" customHeight="1" x14ac:dyDescent="0.25">
      <c r="A86" s="117" t="s">
        <v>284</v>
      </c>
      <c r="B86" s="111">
        <v>2</v>
      </c>
      <c r="C86" s="419">
        <v>4</v>
      </c>
      <c r="D86" s="419">
        <v>5</v>
      </c>
      <c r="E86" s="430" t="s">
        <v>574</v>
      </c>
      <c r="F86" s="425" t="s">
        <v>285</v>
      </c>
      <c r="G86" s="119"/>
      <c r="H86" s="418" t="s">
        <v>561</v>
      </c>
    </row>
    <row r="87" spans="1:8" s="121" customFormat="1" ht="24.75" hidden="1" customHeight="1" x14ac:dyDescent="0.25">
      <c r="A87" s="117" t="s">
        <v>284</v>
      </c>
      <c r="B87" s="111">
        <v>2</v>
      </c>
      <c r="C87" s="419">
        <v>4</v>
      </c>
      <c r="D87" s="419">
        <v>5</v>
      </c>
      <c r="E87" s="430" t="s">
        <v>344</v>
      </c>
      <c r="F87" s="425" t="s">
        <v>285</v>
      </c>
      <c r="G87" s="119"/>
      <c r="H87" s="418" t="s">
        <v>561</v>
      </c>
    </row>
    <row r="88" spans="1:8" s="121" customFormat="1" ht="24.75" hidden="1" customHeight="1" x14ac:dyDescent="0.25">
      <c r="A88" s="117" t="s">
        <v>284</v>
      </c>
      <c r="B88" s="111">
        <v>2</v>
      </c>
      <c r="C88" s="419">
        <v>4</v>
      </c>
      <c r="D88" s="419">
        <v>5</v>
      </c>
      <c r="E88" s="430" t="s">
        <v>575</v>
      </c>
      <c r="F88" s="425" t="s">
        <v>285</v>
      </c>
      <c r="G88" s="119"/>
      <c r="H88" s="418" t="s">
        <v>561</v>
      </c>
    </row>
    <row r="89" spans="1:8" x14ac:dyDescent="0.25">
      <c r="A89" s="110" t="s">
        <v>355</v>
      </c>
      <c r="B89" s="105">
        <v>2</v>
      </c>
      <c r="C89" s="415">
        <v>4</v>
      </c>
      <c r="D89" s="415">
        <v>9</v>
      </c>
      <c r="E89" s="416"/>
      <c r="F89" s="417"/>
      <c r="G89" s="120">
        <f>SUM(G90:G93)</f>
        <v>5891</v>
      </c>
      <c r="H89" s="418" t="s">
        <v>561</v>
      </c>
    </row>
    <row r="90" spans="1:8" ht="37.9" customHeight="1" x14ac:dyDescent="0.25">
      <c r="A90" s="117" t="s">
        <v>284</v>
      </c>
      <c r="B90" s="111">
        <v>2</v>
      </c>
      <c r="C90" s="419">
        <v>4</v>
      </c>
      <c r="D90" s="419">
        <v>9</v>
      </c>
      <c r="E90" s="131" t="s">
        <v>356</v>
      </c>
      <c r="F90" s="425">
        <v>244</v>
      </c>
      <c r="G90" s="119">
        <v>5891</v>
      </c>
      <c r="H90" s="418" t="s">
        <v>561</v>
      </c>
    </row>
    <row r="91" spans="1:8" ht="27" hidden="1" customHeight="1" x14ac:dyDescent="0.25">
      <c r="A91" s="117" t="s">
        <v>284</v>
      </c>
      <c r="B91" s="111">
        <v>2</v>
      </c>
      <c r="C91" s="419">
        <v>4</v>
      </c>
      <c r="D91" s="419">
        <v>9</v>
      </c>
      <c r="E91" s="131" t="s">
        <v>357</v>
      </c>
      <c r="F91" s="425">
        <v>244</v>
      </c>
      <c r="G91" s="119"/>
      <c r="H91" s="418" t="s">
        <v>561</v>
      </c>
    </row>
    <row r="92" spans="1:8" ht="27" hidden="1" customHeight="1" x14ac:dyDescent="0.25">
      <c r="A92" s="117" t="s">
        <v>284</v>
      </c>
      <c r="B92" s="111">
        <v>2</v>
      </c>
      <c r="C92" s="419">
        <v>4</v>
      </c>
      <c r="D92" s="419">
        <v>9</v>
      </c>
      <c r="E92" s="131" t="s">
        <v>358</v>
      </c>
      <c r="F92" s="425">
        <v>244</v>
      </c>
      <c r="G92" s="119"/>
      <c r="H92" s="418" t="s">
        <v>561</v>
      </c>
    </row>
    <row r="93" spans="1:8" ht="27" hidden="1" customHeight="1" x14ac:dyDescent="0.25">
      <c r="A93" s="117" t="s">
        <v>284</v>
      </c>
      <c r="B93" s="111">
        <v>2</v>
      </c>
      <c r="C93" s="419">
        <v>4</v>
      </c>
      <c r="D93" s="419">
        <v>9</v>
      </c>
      <c r="E93" s="131" t="s">
        <v>359</v>
      </c>
      <c r="F93" s="425">
        <v>244</v>
      </c>
      <c r="G93" s="119"/>
      <c r="H93" s="418" t="s">
        <v>561</v>
      </c>
    </row>
    <row r="94" spans="1:8" ht="27" customHeight="1" x14ac:dyDescent="0.25">
      <c r="A94" s="110" t="s">
        <v>360</v>
      </c>
      <c r="B94" s="105">
        <v>2</v>
      </c>
      <c r="C94" s="415">
        <v>4</v>
      </c>
      <c r="D94" s="415">
        <v>12</v>
      </c>
      <c r="E94" s="132"/>
      <c r="F94" s="417"/>
      <c r="G94" s="120">
        <f>+G95+G99+G105+G107+G109+G111+G114+G116</f>
        <v>1806</v>
      </c>
      <c r="H94" s="418"/>
    </row>
    <row r="95" spans="1:8" ht="25.5" hidden="1" x14ac:dyDescent="0.25">
      <c r="A95" s="110" t="s">
        <v>361</v>
      </c>
      <c r="B95" s="105">
        <v>2</v>
      </c>
      <c r="C95" s="415">
        <v>4</v>
      </c>
      <c r="D95" s="415">
        <v>12</v>
      </c>
      <c r="E95" s="132" t="s">
        <v>576</v>
      </c>
      <c r="F95" s="417"/>
      <c r="G95" s="120">
        <f>+G96</f>
        <v>0</v>
      </c>
      <c r="H95" s="418" t="s">
        <v>561</v>
      </c>
    </row>
    <row r="96" spans="1:8" ht="26.25" hidden="1" customHeight="1" x14ac:dyDescent="0.25">
      <c r="A96" s="117" t="s">
        <v>284</v>
      </c>
      <c r="B96" s="111">
        <v>2</v>
      </c>
      <c r="C96" s="419">
        <v>4</v>
      </c>
      <c r="D96" s="419">
        <v>12</v>
      </c>
      <c r="E96" s="131" t="s">
        <v>362</v>
      </c>
      <c r="F96" s="425">
        <v>244</v>
      </c>
      <c r="G96" s="119"/>
      <c r="H96" s="418" t="s">
        <v>561</v>
      </c>
    </row>
    <row r="97" spans="1:8" ht="25.5" hidden="1" x14ac:dyDescent="0.25">
      <c r="A97" s="110" t="s">
        <v>363</v>
      </c>
      <c r="B97" s="105">
        <v>2</v>
      </c>
      <c r="C97" s="415">
        <v>4</v>
      </c>
      <c r="D97" s="415">
        <v>12</v>
      </c>
      <c r="E97" s="132"/>
      <c r="F97" s="417"/>
      <c r="G97" s="120">
        <f>+G98</f>
        <v>0</v>
      </c>
      <c r="H97" s="418" t="s">
        <v>561</v>
      </c>
    </row>
    <row r="98" spans="1:8" ht="25.5" hidden="1" customHeight="1" x14ac:dyDescent="0.25">
      <c r="A98" s="117" t="s">
        <v>284</v>
      </c>
      <c r="B98" s="111">
        <v>2</v>
      </c>
      <c r="C98" s="419">
        <v>4</v>
      </c>
      <c r="D98" s="419">
        <v>12</v>
      </c>
      <c r="E98" s="131" t="s">
        <v>364</v>
      </c>
      <c r="F98" s="425">
        <v>244</v>
      </c>
      <c r="G98" s="119"/>
      <c r="H98" s="418" t="s">
        <v>561</v>
      </c>
    </row>
    <row r="99" spans="1:8" s="121" customFormat="1" ht="51" customHeight="1" x14ac:dyDescent="0.25">
      <c r="A99" s="284" t="s">
        <v>365</v>
      </c>
      <c r="B99" s="105">
        <v>2</v>
      </c>
      <c r="C99" s="106">
        <v>4</v>
      </c>
      <c r="D99" s="106">
        <v>12</v>
      </c>
      <c r="E99" s="128" t="s">
        <v>366</v>
      </c>
      <c r="F99" s="108"/>
      <c r="G99" s="120">
        <f>SUM(G100:G104)</f>
        <v>222.3</v>
      </c>
      <c r="H99" s="418" t="s">
        <v>561</v>
      </c>
    </row>
    <row r="100" spans="1:8" s="121" customFormat="1" ht="27" hidden="1" customHeight="1" x14ac:dyDescent="0.25">
      <c r="A100" s="117" t="s">
        <v>284</v>
      </c>
      <c r="B100" s="111">
        <v>2</v>
      </c>
      <c r="C100" s="112">
        <v>4</v>
      </c>
      <c r="D100" s="112">
        <v>12</v>
      </c>
      <c r="E100" s="122" t="s">
        <v>367</v>
      </c>
      <c r="F100" s="114">
        <v>244</v>
      </c>
      <c r="G100" s="119"/>
      <c r="H100" s="418" t="s">
        <v>561</v>
      </c>
    </row>
    <row r="101" spans="1:8" ht="24.75" hidden="1" customHeight="1" x14ac:dyDescent="0.25">
      <c r="A101" s="117" t="s">
        <v>284</v>
      </c>
      <c r="B101" s="111">
        <v>2</v>
      </c>
      <c r="C101" s="112">
        <v>4</v>
      </c>
      <c r="D101" s="112">
        <v>12</v>
      </c>
      <c r="E101" s="122" t="s">
        <v>577</v>
      </c>
      <c r="F101" s="114">
        <v>244</v>
      </c>
      <c r="G101" s="119"/>
      <c r="H101" s="418" t="s">
        <v>561</v>
      </c>
    </row>
    <row r="102" spans="1:8" ht="38.450000000000003" customHeight="1" x14ac:dyDescent="0.25">
      <c r="A102" s="117" t="s">
        <v>284</v>
      </c>
      <c r="B102" s="111">
        <v>2</v>
      </c>
      <c r="C102" s="112">
        <v>4</v>
      </c>
      <c r="D102" s="112">
        <v>12</v>
      </c>
      <c r="E102" s="122" t="s">
        <v>366</v>
      </c>
      <c r="F102" s="114">
        <v>244</v>
      </c>
      <c r="G102" s="119">
        <v>222.3</v>
      </c>
      <c r="H102" s="418" t="s">
        <v>561</v>
      </c>
    </row>
    <row r="103" spans="1:8" ht="36.6" hidden="1" customHeight="1" x14ac:dyDescent="0.25">
      <c r="A103" s="117" t="s">
        <v>284</v>
      </c>
      <c r="B103" s="111">
        <v>2</v>
      </c>
      <c r="C103" s="112">
        <v>4</v>
      </c>
      <c r="D103" s="112">
        <v>12</v>
      </c>
      <c r="E103" s="122" t="s">
        <v>578</v>
      </c>
      <c r="F103" s="114">
        <v>244</v>
      </c>
      <c r="G103" s="119"/>
      <c r="H103" s="418"/>
    </row>
    <row r="104" spans="1:8" ht="18.600000000000001" hidden="1" customHeight="1" x14ac:dyDescent="0.25">
      <c r="A104" s="111" t="s">
        <v>368</v>
      </c>
      <c r="B104" s="111">
        <v>2</v>
      </c>
      <c r="C104" s="112">
        <v>4</v>
      </c>
      <c r="D104" s="112">
        <v>12</v>
      </c>
      <c r="E104" s="122" t="s">
        <v>369</v>
      </c>
      <c r="F104" s="114">
        <v>322</v>
      </c>
      <c r="G104" s="119"/>
      <c r="H104" s="418" t="s">
        <v>561</v>
      </c>
    </row>
    <row r="105" spans="1:8" ht="38.25" x14ac:dyDescent="0.25">
      <c r="A105" s="284" t="s">
        <v>370</v>
      </c>
      <c r="B105" s="105">
        <v>2</v>
      </c>
      <c r="C105" s="106">
        <v>4</v>
      </c>
      <c r="D105" s="106">
        <v>12</v>
      </c>
      <c r="E105" s="128" t="s">
        <v>371</v>
      </c>
      <c r="F105" s="108"/>
      <c r="G105" s="120">
        <f>+G106</f>
        <v>70</v>
      </c>
      <c r="H105" s="418"/>
    </row>
    <row r="106" spans="1:8" ht="38.25" x14ac:dyDescent="0.25">
      <c r="A106" s="117" t="s">
        <v>284</v>
      </c>
      <c r="B106" s="111">
        <v>2</v>
      </c>
      <c r="C106" s="112">
        <v>4</v>
      </c>
      <c r="D106" s="112">
        <v>12</v>
      </c>
      <c r="E106" s="122" t="s">
        <v>371</v>
      </c>
      <c r="F106" s="114">
        <v>244</v>
      </c>
      <c r="G106" s="119">
        <v>70</v>
      </c>
      <c r="H106" s="418"/>
    </row>
    <row r="107" spans="1:8" ht="38.25" x14ac:dyDescent="0.25">
      <c r="A107" s="70" t="s">
        <v>372</v>
      </c>
      <c r="B107" s="111">
        <v>2</v>
      </c>
      <c r="C107" s="106">
        <v>4</v>
      </c>
      <c r="D107" s="106">
        <v>12</v>
      </c>
      <c r="E107" s="128" t="s">
        <v>579</v>
      </c>
      <c r="F107" s="108"/>
      <c r="G107" s="120">
        <f>+G108</f>
        <v>1154.7</v>
      </c>
      <c r="H107" s="418"/>
    </row>
    <row r="108" spans="1:8" ht="51" x14ac:dyDescent="0.25">
      <c r="A108" s="111" t="s">
        <v>374</v>
      </c>
      <c r="B108" s="111">
        <v>2</v>
      </c>
      <c r="C108" s="112">
        <v>4</v>
      </c>
      <c r="D108" s="112">
        <v>12</v>
      </c>
      <c r="E108" s="122" t="s">
        <v>373</v>
      </c>
      <c r="F108" s="114">
        <v>811</v>
      </c>
      <c r="G108" s="119">
        <f>654.7+500</f>
        <v>1154.7</v>
      </c>
      <c r="H108" s="418"/>
    </row>
    <row r="109" spans="1:8" ht="14.45" customHeight="1" x14ac:dyDescent="0.25">
      <c r="A109" s="70" t="s">
        <v>375</v>
      </c>
      <c r="B109" s="105">
        <v>2</v>
      </c>
      <c r="C109" s="106">
        <v>4</v>
      </c>
      <c r="D109" s="106">
        <v>12</v>
      </c>
      <c r="E109" s="128" t="s">
        <v>580</v>
      </c>
      <c r="F109" s="108"/>
      <c r="G109" s="120">
        <f>+G110</f>
        <v>259</v>
      </c>
      <c r="H109" s="418"/>
    </row>
    <row r="110" spans="1:8" ht="76.5" x14ac:dyDescent="0.25">
      <c r="A110" s="111" t="s">
        <v>377</v>
      </c>
      <c r="B110" s="111">
        <v>2</v>
      </c>
      <c r="C110" s="112">
        <v>4</v>
      </c>
      <c r="D110" s="112">
        <v>12</v>
      </c>
      <c r="E110" s="122" t="s">
        <v>378</v>
      </c>
      <c r="F110" s="114">
        <v>812</v>
      </c>
      <c r="G110" s="119">
        <v>259</v>
      </c>
      <c r="H110" s="418"/>
    </row>
    <row r="111" spans="1:8" s="121" customFormat="1" ht="25.5" x14ac:dyDescent="0.25">
      <c r="A111" s="70" t="s">
        <v>379</v>
      </c>
      <c r="B111" s="105">
        <v>2</v>
      </c>
      <c r="C111" s="415">
        <v>4</v>
      </c>
      <c r="D111" s="415">
        <v>12</v>
      </c>
      <c r="E111" s="133" t="s">
        <v>581</v>
      </c>
      <c r="F111" s="417">
        <v>0</v>
      </c>
      <c r="G111" s="120">
        <f>SUM(G112:G113)</f>
        <v>50</v>
      </c>
      <c r="H111" s="418" t="s">
        <v>561</v>
      </c>
    </row>
    <row r="112" spans="1:8" ht="28.5" hidden="1" customHeight="1" x14ac:dyDescent="0.25">
      <c r="A112" s="117" t="s">
        <v>284</v>
      </c>
      <c r="B112" s="111">
        <v>2</v>
      </c>
      <c r="C112" s="419">
        <v>4</v>
      </c>
      <c r="D112" s="419">
        <v>12</v>
      </c>
      <c r="E112" s="418" t="s">
        <v>381</v>
      </c>
      <c r="F112" s="425">
        <v>244</v>
      </c>
      <c r="G112" s="119"/>
      <c r="H112" s="418" t="s">
        <v>561</v>
      </c>
    </row>
    <row r="113" spans="1:8" ht="37.9" customHeight="1" x14ac:dyDescent="0.25">
      <c r="A113" s="117" t="s">
        <v>284</v>
      </c>
      <c r="B113" s="111">
        <v>2</v>
      </c>
      <c r="C113" s="419">
        <v>4</v>
      </c>
      <c r="D113" s="419">
        <v>12</v>
      </c>
      <c r="E113" s="125" t="s">
        <v>380</v>
      </c>
      <c r="F113" s="114">
        <v>244</v>
      </c>
      <c r="G113" s="119">
        <v>50</v>
      </c>
      <c r="H113" s="418" t="s">
        <v>561</v>
      </c>
    </row>
    <row r="114" spans="1:8" ht="38.450000000000003" customHeight="1" x14ac:dyDescent="0.25">
      <c r="A114" s="70" t="s">
        <v>382</v>
      </c>
      <c r="B114" s="105">
        <v>2</v>
      </c>
      <c r="C114" s="106">
        <v>4</v>
      </c>
      <c r="D114" s="106">
        <v>12</v>
      </c>
      <c r="E114" s="127" t="s">
        <v>383</v>
      </c>
      <c r="F114" s="108">
        <v>0</v>
      </c>
      <c r="G114" s="120">
        <f>+G115</f>
        <v>50</v>
      </c>
      <c r="H114" s="418"/>
    </row>
    <row r="115" spans="1:8" ht="39" customHeight="1" x14ac:dyDescent="0.25">
      <c r="A115" s="117" t="s">
        <v>284</v>
      </c>
      <c r="B115" s="111">
        <v>2</v>
      </c>
      <c r="C115" s="112">
        <v>4</v>
      </c>
      <c r="D115" s="112">
        <v>12</v>
      </c>
      <c r="E115" s="125" t="s">
        <v>582</v>
      </c>
      <c r="F115" s="114">
        <v>244</v>
      </c>
      <c r="G115" s="119">
        <v>50</v>
      </c>
      <c r="H115" s="418"/>
    </row>
    <row r="116" spans="1:8" ht="28.5" hidden="1" customHeight="1" x14ac:dyDescent="0.25">
      <c r="A116" s="70" t="s">
        <v>384</v>
      </c>
      <c r="B116" s="105">
        <v>2</v>
      </c>
      <c r="C116" s="106">
        <v>4</v>
      </c>
      <c r="D116" s="106">
        <v>12</v>
      </c>
      <c r="E116" s="127" t="s">
        <v>385</v>
      </c>
      <c r="F116" s="108">
        <v>0</v>
      </c>
      <c r="G116" s="120">
        <f>+G117</f>
        <v>0</v>
      </c>
      <c r="H116" s="418"/>
    </row>
    <row r="117" spans="1:8" ht="28.5" hidden="1" customHeight="1" x14ac:dyDescent="0.25">
      <c r="A117" s="117" t="s">
        <v>284</v>
      </c>
      <c r="B117" s="111">
        <v>2</v>
      </c>
      <c r="C117" s="112">
        <v>4</v>
      </c>
      <c r="D117" s="112">
        <v>12</v>
      </c>
      <c r="E117" s="125" t="s">
        <v>386</v>
      </c>
      <c r="F117" s="114">
        <v>244</v>
      </c>
      <c r="G117" s="119"/>
      <c r="H117" s="418"/>
    </row>
    <row r="118" spans="1:8" s="121" customFormat="1" ht="16.149999999999999" customHeight="1" x14ac:dyDescent="0.25">
      <c r="A118" s="110" t="s">
        <v>388</v>
      </c>
      <c r="B118" s="105">
        <v>2</v>
      </c>
      <c r="C118" s="106">
        <v>5</v>
      </c>
      <c r="D118" s="106">
        <v>3</v>
      </c>
      <c r="E118" s="127"/>
      <c r="F118" s="108"/>
      <c r="G118" s="120">
        <f>+G119+G125</f>
        <v>3079.5</v>
      </c>
      <c r="H118" s="133"/>
    </row>
    <row r="119" spans="1:8" s="121" customFormat="1" ht="20.45" customHeight="1" x14ac:dyDescent="0.25">
      <c r="A119" s="284" t="s">
        <v>869</v>
      </c>
      <c r="B119" s="105">
        <v>2</v>
      </c>
      <c r="C119" s="106">
        <v>5</v>
      </c>
      <c r="D119" s="106">
        <v>3</v>
      </c>
      <c r="E119" s="127" t="s">
        <v>390</v>
      </c>
      <c r="F119" s="108"/>
      <c r="G119" s="120">
        <f>SUM(G120:G124)</f>
        <v>2579.5</v>
      </c>
      <c r="H119" s="418" t="s">
        <v>561</v>
      </c>
    </row>
    <row r="120" spans="1:8" ht="27.75" hidden="1" customHeight="1" x14ac:dyDescent="0.25">
      <c r="A120" s="117" t="s">
        <v>284</v>
      </c>
      <c r="B120" s="111">
        <v>2</v>
      </c>
      <c r="C120" s="112">
        <v>5</v>
      </c>
      <c r="D120" s="112">
        <v>3</v>
      </c>
      <c r="E120" s="125" t="s">
        <v>391</v>
      </c>
      <c r="F120" s="114">
        <v>244</v>
      </c>
      <c r="G120" s="119"/>
      <c r="H120" s="418" t="s">
        <v>561</v>
      </c>
    </row>
    <row r="121" spans="1:8" ht="16.5" hidden="1" customHeight="1" x14ac:dyDescent="0.25">
      <c r="A121" s="111" t="s">
        <v>291</v>
      </c>
      <c r="B121" s="111">
        <v>2</v>
      </c>
      <c r="C121" s="112">
        <v>5</v>
      </c>
      <c r="D121" s="112">
        <v>3</v>
      </c>
      <c r="E121" s="125" t="s">
        <v>391</v>
      </c>
      <c r="F121" s="114">
        <v>853</v>
      </c>
      <c r="G121" s="119"/>
      <c r="H121" s="418" t="s">
        <v>561</v>
      </c>
    </row>
    <row r="122" spans="1:8" ht="26.25" hidden="1" customHeight="1" x14ac:dyDescent="0.25">
      <c r="A122" s="117" t="s">
        <v>284</v>
      </c>
      <c r="B122" s="111">
        <v>2</v>
      </c>
      <c r="C122" s="112">
        <v>5</v>
      </c>
      <c r="D122" s="112">
        <v>3</v>
      </c>
      <c r="E122" s="125" t="s">
        <v>392</v>
      </c>
      <c r="F122" s="114">
        <v>244</v>
      </c>
      <c r="G122" s="119"/>
      <c r="H122" s="418" t="s">
        <v>561</v>
      </c>
    </row>
    <row r="123" spans="1:8" s="121" customFormat="1" ht="39" customHeight="1" x14ac:dyDescent="0.25">
      <c r="A123" s="117" t="s">
        <v>284</v>
      </c>
      <c r="B123" s="111">
        <v>2</v>
      </c>
      <c r="C123" s="112">
        <v>5</v>
      </c>
      <c r="D123" s="112">
        <v>3</v>
      </c>
      <c r="E123" s="125" t="s">
        <v>390</v>
      </c>
      <c r="F123" s="114">
        <v>244</v>
      </c>
      <c r="G123" s="119">
        <v>1579.5</v>
      </c>
      <c r="H123" s="418" t="s">
        <v>561</v>
      </c>
    </row>
    <row r="124" spans="1:8" s="121" customFormat="1" ht="52.15" customHeight="1" x14ac:dyDescent="0.25">
      <c r="A124" s="111" t="s">
        <v>374</v>
      </c>
      <c r="B124" s="111">
        <v>2</v>
      </c>
      <c r="C124" s="112">
        <v>5</v>
      </c>
      <c r="D124" s="112">
        <v>3</v>
      </c>
      <c r="E124" s="125" t="s">
        <v>390</v>
      </c>
      <c r="F124" s="114">
        <v>811</v>
      </c>
      <c r="G124" s="119">
        <f>500+500</f>
        <v>1000</v>
      </c>
      <c r="H124" s="418" t="s">
        <v>561</v>
      </c>
    </row>
    <row r="125" spans="1:8" s="121" customFormat="1" ht="39.6" customHeight="1" x14ac:dyDescent="0.25">
      <c r="A125" s="285" t="s">
        <v>394</v>
      </c>
      <c r="B125" s="105">
        <v>2</v>
      </c>
      <c r="C125" s="106">
        <v>5</v>
      </c>
      <c r="D125" s="106">
        <v>3</v>
      </c>
      <c r="E125" s="133" t="s">
        <v>395</v>
      </c>
      <c r="F125" s="114"/>
      <c r="G125" s="120">
        <f>+G126</f>
        <v>500</v>
      </c>
      <c r="H125" s="418"/>
    </row>
    <row r="126" spans="1:8" s="121" customFormat="1" ht="39" customHeight="1" x14ac:dyDescent="0.25">
      <c r="A126" s="117" t="s">
        <v>284</v>
      </c>
      <c r="B126" s="111">
        <v>2</v>
      </c>
      <c r="C126" s="112">
        <v>5</v>
      </c>
      <c r="D126" s="112">
        <v>3</v>
      </c>
      <c r="E126" s="125" t="s">
        <v>395</v>
      </c>
      <c r="F126" s="114">
        <v>244</v>
      </c>
      <c r="G126" s="119">
        <v>500</v>
      </c>
      <c r="H126" s="418"/>
    </row>
    <row r="127" spans="1:8" s="121" customFormat="1" x14ac:dyDescent="0.25">
      <c r="A127" s="110" t="s">
        <v>411</v>
      </c>
      <c r="B127" s="105">
        <v>2</v>
      </c>
      <c r="C127" s="106">
        <v>7</v>
      </c>
      <c r="D127" s="106">
        <v>7</v>
      </c>
      <c r="E127" s="127"/>
      <c r="F127" s="108"/>
      <c r="G127" s="120">
        <f>+G128</f>
        <v>44.6</v>
      </c>
      <c r="H127" s="133"/>
    </row>
    <row r="128" spans="1:8" s="121" customFormat="1" ht="29.45" customHeight="1" x14ac:dyDescent="0.25">
      <c r="A128" s="110" t="s">
        <v>417</v>
      </c>
      <c r="B128" s="105">
        <v>2</v>
      </c>
      <c r="C128" s="106">
        <v>7</v>
      </c>
      <c r="D128" s="106">
        <v>7</v>
      </c>
      <c r="E128" s="127" t="s">
        <v>418</v>
      </c>
      <c r="F128" s="108"/>
      <c r="G128" s="120">
        <f>+G129</f>
        <v>44.6</v>
      </c>
      <c r="H128" s="418" t="s">
        <v>561</v>
      </c>
    </row>
    <row r="129" spans="1:8" s="121" customFormat="1" ht="42.6" customHeight="1" x14ac:dyDescent="0.25">
      <c r="A129" s="117" t="s">
        <v>284</v>
      </c>
      <c r="B129" s="111">
        <v>2</v>
      </c>
      <c r="C129" s="112">
        <v>7</v>
      </c>
      <c r="D129" s="112">
        <v>7</v>
      </c>
      <c r="E129" s="125" t="s">
        <v>418</v>
      </c>
      <c r="F129" s="114">
        <v>244</v>
      </c>
      <c r="G129" s="119">
        <v>44.6</v>
      </c>
      <c r="H129" s="418" t="s">
        <v>561</v>
      </c>
    </row>
    <row r="130" spans="1:8" s="121" customFormat="1" ht="15.75" customHeight="1" x14ac:dyDescent="0.25">
      <c r="A130" s="110" t="s">
        <v>419</v>
      </c>
      <c r="B130" s="105">
        <v>2</v>
      </c>
      <c r="C130" s="415">
        <v>7</v>
      </c>
      <c r="D130" s="415">
        <v>9</v>
      </c>
      <c r="E130" s="416"/>
      <c r="F130" s="417">
        <v>0</v>
      </c>
      <c r="G130" s="120">
        <f>+G131+G136</f>
        <v>1081.0999999999999</v>
      </c>
      <c r="H130" s="418" t="s">
        <v>561</v>
      </c>
    </row>
    <row r="131" spans="1:8" s="121" customFormat="1" ht="15.75" customHeight="1" x14ac:dyDescent="0.25">
      <c r="A131" s="110" t="s">
        <v>899</v>
      </c>
      <c r="B131" s="105"/>
      <c r="C131" s="415"/>
      <c r="D131" s="415"/>
      <c r="E131" s="416"/>
      <c r="F131" s="417"/>
      <c r="G131" s="120">
        <f>SUM(G132:G135)</f>
        <v>508.79999999999995</v>
      </c>
      <c r="H131" s="418"/>
    </row>
    <row r="132" spans="1:8" s="121" customFormat="1" ht="25.5" x14ac:dyDescent="0.25">
      <c r="A132" s="111" t="s">
        <v>898</v>
      </c>
      <c r="B132" s="111">
        <v>2</v>
      </c>
      <c r="C132" s="419">
        <v>7</v>
      </c>
      <c r="D132" s="419">
        <v>9</v>
      </c>
      <c r="E132" s="113" t="s">
        <v>426</v>
      </c>
      <c r="F132" s="114">
        <v>121</v>
      </c>
      <c r="G132" s="119">
        <v>328.3</v>
      </c>
      <c r="H132" s="418" t="s">
        <v>561</v>
      </c>
    </row>
    <row r="133" spans="1:8" s="121" customFormat="1" ht="51" x14ac:dyDescent="0.25">
      <c r="A133" s="71" t="s">
        <v>272</v>
      </c>
      <c r="B133" s="111">
        <v>2</v>
      </c>
      <c r="C133" s="419">
        <v>7</v>
      </c>
      <c r="D133" s="419">
        <v>9</v>
      </c>
      <c r="E133" s="113" t="s">
        <v>426</v>
      </c>
      <c r="F133" s="114">
        <v>129</v>
      </c>
      <c r="G133" s="119">
        <v>99.1</v>
      </c>
      <c r="H133" s="418" t="s">
        <v>561</v>
      </c>
    </row>
    <row r="134" spans="1:8" s="121" customFormat="1" ht="17.25" hidden="1" customHeight="1" x14ac:dyDescent="0.25">
      <c r="A134" s="71" t="s">
        <v>282</v>
      </c>
      <c r="B134" s="111">
        <v>2</v>
      </c>
      <c r="C134" s="419">
        <v>7</v>
      </c>
      <c r="D134" s="419">
        <v>9</v>
      </c>
      <c r="E134" s="430" t="s">
        <v>426</v>
      </c>
      <c r="F134" s="425">
        <v>242</v>
      </c>
      <c r="G134" s="119"/>
      <c r="H134" s="418" t="s">
        <v>561</v>
      </c>
    </row>
    <row r="135" spans="1:8" s="121" customFormat="1" ht="40.9" customHeight="1" x14ac:dyDescent="0.25">
      <c r="A135" s="117" t="s">
        <v>284</v>
      </c>
      <c r="B135" s="111">
        <v>2</v>
      </c>
      <c r="C135" s="419">
        <v>7</v>
      </c>
      <c r="D135" s="419">
        <v>9</v>
      </c>
      <c r="E135" s="113" t="s">
        <v>426</v>
      </c>
      <c r="F135" s="114">
        <v>244</v>
      </c>
      <c r="G135" s="119">
        <v>81.400000000000006</v>
      </c>
      <c r="H135" s="418" t="s">
        <v>561</v>
      </c>
    </row>
    <row r="136" spans="1:8" s="121" customFormat="1" ht="26.45" customHeight="1" x14ac:dyDescent="0.25">
      <c r="A136" s="110" t="s">
        <v>900</v>
      </c>
      <c r="B136" s="105">
        <v>4</v>
      </c>
      <c r="C136" s="415">
        <v>7</v>
      </c>
      <c r="D136" s="415">
        <v>9</v>
      </c>
      <c r="E136" s="133"/>
      <c r="F136" s="417"/>
      <c r="G136" s="119">
        <f>+G137+G138</f>
        <v>572.29999999999995</v>
      </c>
      <c r="H136" s="418"/>
    </row>
    <row r="137" spans="1:8" s="121" customFormat="1" ht="25.15" customHeight="1" x14ac:dyDescent="0.25">
      <c r="A137" s="117" t="s">
        <v>330</v>
      </c>
      <c r="B137" s="111">
        <v>4</v>
      </c>
      <c r="C137" s="419">
        <v>7</v>
      </c>
      <c r="D137" s="419">
        <v>9</v>
      </c>
      <c r="E137" s="125" t="s">
        <v>422</v>
      </c>
      <c r="F137" s="114">
        <v>111</v>
      </c>
      <c r="G137" s="119">
        <v>439.4</v>
      </c>
      <c r="H137" s="418"/>
    </row>
    <row r="138" spans="1:8" s="121" customFormat="1" ht="40.9" customHeight="1" x14ac:dyDescent="0.25">
      <c r="A138" s="71" t="s">
        <v>332</v>
      </c>
      <c r="B138" s="111">
        <v>4</v>
      </c>
      <c r="C138" s="419">
        <v>7</v>
      </c>
      <c r="D138" s="419">
        <v>9</v>
      </c>
      <c r="E138" s="125" t="s">
        <v>423</v>
      </c>
      <c r="F138" s="114">
        <v>119</v>
      </c>
      <c r="G138" s="119">
        <v>132.9</v>
      </c>
      <c r="H138" s="418"/>
    </row>
    <row r="139" spans="1:8" s="121" customFormat="1" ht="25.5" x14ac:dyDescent="0.25">
      <c r="A139" s="110" t="s">
        <v>583</v>
      </c>
      <c r="B139" s="133" t="s">
        <v>584</v>
      </c>
      <c r="C139" s="133" t="s">
        <v>448</v>
      </c>
      <c r="D139" s="133" t="s">
        <v>449</v>
      </c>
      <c r="E139" s="133"/>
      <c r="F139" s="417"/>
      <c r="G139" s="120">
        <f>SUM(G140:G143)</f>
        <v>3812.8</v>
      </c>
      <c r="H139" s="418" t="s">
        <v>561</v>
      </c>
    </row>
    <row r="140" spans="1:8" s="121" customFormat="1" ht="16.5" customHeight="1" x14ac:dyDescent="0.25">
      <c r="A140" s="117" t="s">
        <v>330</v>
      </c>
      <c r="B140" s="418" t="s">
        <v>584</v>
      </c>
      <c r="C140" s="418" t="s">
        <v>448</v>
      </c>
      <c r="D140" s="418" t="s">
        <v>449</v>
      </c>
      <c r="E140" s="125" t="s">
        <v>450</v>
      </c>
      <c r="F140" s="125" t="s">
        <v>451</v>
      </c>
      <c r="G140" s="119">
        <v>2851.6</v>
      </c>
      <c r="H140" s="418" t="s">
        <v>561</v>
      </c>
    </row>
    <row r="141" spans="1:8" s="121" customFormat="1" ht="40.15" customHeight="1" x14ac:dyDescent="0.25">
      <c r="A141" s="71" t="s">
        <v>332</v>
      </c>
      <c r="B141" s="418" t="s">
        <v>584</v>
      </c>
      <c r="C141" s="418" t="s">
        <v>448</v>
      </c>
      <c r="D141" s="418" t="s">
        <v>449</v>
      </c>
      <c r="E141" s="125" t="s">
        <v>450</v>
      </c>
      <c r="F141" s="125" t="s">
        <v>452</v>
      </c>
      <c r="G141" s="119">
        <v>861.2</v>
      </c>
      <c r="H141" s="418" t="s">
        <v>561</v>
      </c>
    </row>
    <row r="142" spans="1:8" s="121" customFormat="1" ht="24.75" hidden="1" customHeight="1" x14ac:dyDescent="0.25">
      <c r="A142" s="117" t="s">
        <v>284</v>
      </c>
      <c r="B142" s="111">
        <v>2</v>
      </c>
      <c r="C142" s="418" t="s">
        <v>448</v>
      </c>
      <c r="D142" s="418" t="s">
        <v>449</v>
      </c>
      <c r="E142" s="418" t="s">
        <v>585</v>
      </c>
      <c r="F142" s="425">
        <v>244</v>
      </c>
      <c r="G142" s="119"/>
      <c r="H142" s="418" t="s">
        <v>561</v>
      </c>
    </row>
    <row r="143" spans="1:8" s="121" customFormat="1" ht="38.450000000000003" customHeight="1" x14ac:dyDescent="0.25">
      <c r="A143" s="117" t="s">
        <v>284</v>
      </c>
      <c r="B143" s="111">
        <v>2</v>
      </c>
      <c r="C143" s="418" t="s">
        <v>448</v>
      </c>
      <c r="D143" s="418" t="s">
        <v>449</v>
      </c>
      <c r="E143" s="125" t="s">
        <v>450</v>
      </c>
      <c r="F143" s="114">
        <v>244</v>
      </c>
      <c r="G143" s="119">
        <v>100</v>
      </c>
      <c r="H143" s="418" t="s">
        <v>561</v>
      </c>
    </row>
    <row r="144" spans="1:8" s="121" customFormat="1" ht="24.75" customHeight="1" x14ac:dyDescent="0.25">
      <c r="A144" s="110" t="s">
        <v>586</v>
      </c>
      <c r="B144" s="105">
        <v>2</v>
      </c>
      <c r="C144" s="106">
        <v>9</v>
      </c>
      <c r="D144" s="106">
        <v>9</v>
      </c>
      <c r="E144" s="133"/>
      <c r="F144" s="417"/>
      <c r="G144" s="120">
        <f>+G145</f>
        <v>400</v>
      </c>
      <c r="H144" s="133"/>
    </row>
    <row r="145" spans="1:8" s="121" customFormat="1" ht="26.45" customHeight="1" x14ac:dyDescent="0.25">
      <c r="A145" s="105" t="s">
        <v>460</v>
      </c>
      <c r="B145" s="105">
        <v>2</v>
      </c>
      <c r="C145" s="106">
        <v>9</v>
      </c>
      <c r="D145" s="106">
        <v>9</v>
      </c>
      <c r="E145" s="128" t="s">
        <v>587</v>
      </c>
      <c r="F145" s="108"/>
      <c r="G145" s="120">
        <f>+G146+G147</f>
        <v>400</v>
      </c>
      <c r="H145" s="418" t="s">
        <v>561</v>
      </c>
    </row>
    <row r="146" spans="1:8" s="121" customFormat="1" ht="27" hidden="1" customHeight="1" x14ac:dyDescent="0.25">
      <c r="A146" s="117" t="s">
        <v>284</v>
      </c>
      <c r="B146" s="111">
        <v>2</v>
      </c>
      <c r="C146" s="112">
        <v>9</v>
      </c>
      <c r="D146" s="112">
        <v>9</v>
      </c>
      <c r="E146" s="122" t="s">
        <v>461</v>
      </c>
      <c r="F146" s="114">
        <v>244</v>
      </c>
      <c r="G146" s="119"/>
      <c r="H146" s="418" t="s">
        <v>561</v>
      </c>
    </row>
    <row r="147" spans="1:8" s="121" customFormat="1" ht="38.450000000000003" customHeight="1" x14ac:dyDescent="0.25">
      <c r="A147" s="117" t="s">
        <v>284</v>
      </c>
      <c r="B147" s="111">
        <v>2</v>
      </c>
      <c r="C147" s="112">
        <v>9</v>
      </c>
      <c r="D147" s="112">
        <v>9</v>
      </c>
      <c r="E147" s="122" t="s">
        <v>462</v>
      </c>
      <c r="F147" s="114">
        <v>244</v>
      </c>
      <c r="G147" s="119">
        <v>400</v>
      </c>
      <c r="H147" s="418" t="s">
        <v>561</v>
      </c>
    </row>
    <row r="148" spans="1:8" s="121" customFormat="1" ht="21" customHeight="1" x14ac:dyDescent="0.25">
      <c r="A148" s="110" t="s">
        <v>467</v>
      </c>
      <c r="B148" s="105">
        <v>2</v>
      </c>
      <c r="C148" s="415">
        <v>10</v>
      </c>
      <c r="D148" s="415">
        <v>3</v>
      </c>
      <c r="E148" s="128"/>
      <c r="F148" s="108"/>
      <c r="G148" s="120">
        <f>+G149+G151</f>
        <v>950</v>
      </c>
      <c r="H148" s="133"/>
    </row>
    <row r="149" spans="1:8" ht="42" customHeight="1" x14ac:dyDescent="0.25">
      <c r="A149" s="105" t="s">
        <v>472</v>
      </c>
      <c r="B149" s="105">
        <v>2</v>
      </c>
      <c r="C149" s="415">
        <v>10</v>
      </c>
      <c r="D149" s="415">
        <v>3</v>
      </c>
      <c r="E149" s="416" t="s">
        <v>588</v>
      </c>
      <c r="F149" s="417"/>
      <c r="G149" s="120">
        <f>+G150</f>
        <v>200</v>
      </c>
      <c r="H149" s="418" t="s">
        <v>561</v>
      </c>
    </row>
    <row r="150" spans="1:8" ht="18" customHeight="1" x14ac:dyDescent="0.25">
      <c r="A150" s="72" t="s">
        <v>368</v>
      </c>
      <c r="B150" s="111">
        <v>2</v>
      </c>
      <c r="C150" s="419">
        <v>10</v>
      </c>
      <c r="D150" s="419">
        <v>3</v>
      </c>
      <c r="E150" s="113" t="s">
        <v>474</v>
      </c>
      <c r="F150" s="114">
        <v>322</v>
      </c>
      <c r="G150" s="119">
        <v>200</v>
      </c>
      <c r="H150" s="418" t="s">
        <v>561</v>
      </c>
    </row>
    <row r="151" spans="1:8" ht="28.9" customHeight="1" x14ac:dyDescent="0.25">
      <c r="A151" s="136" t="s">
        <v>475</v>
      </c>
      <c r="B151" s="105">
        <v>2</v>
      </c>
      <c r="C151" s="415">
        <v>10</v>
      </c>
      <c r="D151" s="415">
        <v>3</v>
      </c>
      <c r="E151" s="416" t="s">
        <v>589</v>
      </c>
      <c r="F151" s="417"/>
      <c r="G151" s="120">
        <f>+G152</f>
        <v>750</v>
      </c>
      <c r="H151" s="418" t="s">
        <v>561</v>
      </c>
    </row>
    <row r="152" spans="1:8" ht="18.75" customHeight="1" x14ac:dyDescent="0.25">
      <c r="A152" s="72" t="s">
        <v>368</v>
      </c>
      <c r="B152" s="111">
        <v>2</v>
      </c>
      <c r="C152" s="419">
        <v>10</v>
      </c>
      <c r="D152" s="419">
        <v>3</v>
      </c>
      <c r="E152" s="113" t="s">
        <v>476</v>
      </c>
      <c r="F152" s="114">
        <v>322</v>
      </c>
      <c r="G152" s="119">
        <v>750</v>
      </c>
      <c r="H152" s="418" t="s">
        <v>561</v>
      </c>
    </row>
    <row r="153" spans="1:8" s="121" customFormat="1" ht="27" customHeight="1" x14ac:dyDescent="0.25">
      <c r="A153" s="69" t="s">
        <v>590</v>
      </c>
      <c r="B153" s="105">
        <v>2</v>
      </c>
      <c r="C153" s="415">
        <v>11</v>
      </c>
      <c r="D153" s="415">
        <v>5</v>
      </c>
      <c r="E153" s="416"/>
      <c r="F153" s="417"/>
      <c r="G153" s="120">
        <f>+G154</f>
        <v>130</v>
      </c>
      <c r="H153" s="133"/>
    </row>
    <row r="154" spans="1:8" ht="25.5" x14ac:dyDescent="0.25">
      <c r="A154" s="105" t="s">
        <v>518</v>
      </c>
      <c r="B154" s="105">
        <v>2</v>
      </c>
      <c r="C154" s="415">
        <v>11</v>
      </c>
      <c r="D154" s="415">
        <v>5</v>
      </c>
      <c r="E154" s="416" t="s">
        <v>591</v>
      </c>
      <c r="F154" s="417"/>
      <c r="G154" s="120">
        <f>+G155+G156</f>
        <v>130</v>
      </c>
      <c r="H154" s="418" t="s">
        <v>561</v>
      </c>
    </row>
    <row r="155" spans="1:8" ht="27" hidden="1" customHeight="1" x14ac:dyDescent="0.25">
      <c r="A155" s="117" t="s">
        <v>284</v>
      </c>
      <c r="B155" s="111">
        <v>2</v>
      </c>
      <c r="C155" s="419">
        <v>11</v>
      </c>
      <c r="D155" s="419">
        <v>5</v>
      </c>
      <c r="E155" s="122" t="s">
        <v>520</v>
      </c>
      <c r="F155" s="425">
        <v>244</v>
      </c>
      <c r="G155" s="119"/>
      <c r="H155" s="418" t="s">
        <v>561</v>
      </c>
    </row>
    <row r="156" spans="1:8" ht="37.9" customHeight="1" x14ac:dyDescent="0.25">
      <c r="A156" s="117" t="s">
        <v>284</v>
      </c>
      <c r="B156" s="111">
        <v>2</v>
      </c>
      <c r="C156" s="419">
        <v>11</v>
      </c>
      <c r="D156" s="419">
        <v>5</v>
      </c>
      <c r="E156" s="122" t="s">
        <v>519</v>
      </c>
      <c r="F156" s="114">
        <v>244</v>
      </c>
      <c r="G156" s="119">
        <v>130</v>
      </c>
      <c r="H156" s="418" t="s">
        <v>561</v>
      </c>
    </row>
    <row r="157" spans="1:8" ht="16.5" customHeight="1" x14ac:dyDescent="0.25">
      <c r="A157" s="110" t="s">
        <v>522</v>
      </c>
      <c r="B157" s="111">
        <v>2</v>
      </c>
      <c r="C157" s="415">
        <v>12</v>
      </c>
      <c r="D157" s="415">
        <v>2</v>
      </c>
      <c r="E157" s="128" t="s">
        <v>592</v>
      </c>
      <c r="F157" s="417"/>
      <c r="G157" s="120">
        <f>+G158</f>
        <v>1303</v>
      </c>
      <c r="H157" s="418"/>
    </row>
    <row r="158" spans="1:8" ht="54" customHeight="1" x14ac:dyDescent="0.25">
      <c r="A158" s="71" t="s">
        <v>400</v>
      </c>
      <c r="B158" s="111">
        <v>2</v>
      </c>
      <c r="C158" s="419">
        <v>12</v>
      </c>
      <c r="D158" s="419">
        <v>2</v>
      </c>
      <c r="E158" s="122" t="s">
        <v>523</v>
      </c>
      <c r="F158" s="425">
        <v>621</v>
      </c>
      <c r="G158" s="119">
        <v>1303</v>
      </c>
      <c r="H158" s="418"/>
    </row>
    <row r="159" spans="1:8" ht="16.5" customHeight="1" x14ac:dyDescent="0.25">
      <c r="A159" s="105" t="s">
        <v>593</v>
      </c>
      <c r="B159" s="105">
        <v>3</v>
      </c>
      <c r="C159" s="415"/>
      <c r="D159" s="415"/>
      <c r="E159" s="416"/>
      <c r="F159" s="417"/>
      <c r="G159" s="120">
        <f>+G160+G168+G173+G175+G177+G179+G181+G183+G170</f>
        <v>49257</v>
      </c>
      <c r="H159" s="418" t="s">
        <v>561</v>
      </c>
    </row>
    <row r="160" spans="1:8" ht="39.75" customHeight="1" x14ac:dyDescent="0.25">
      <c r="A160" s="110" t="s">
        <v>298</v>
      </c>
      <c r="B160" s="105">
        <v>3</v>
      </c>
      <c r="C160" s="415">
        <v>1</v>
      </c>
      <c r="D160" s="415">
        <v>6</v>
      </c>
      <c r="E160" s="416"/>
      <c r="F160" s="417"/>
      <c r="G160" s="120">
        <f>SUM(G161:G167)</f>
        <v>5575.6</v>
      </c>
      <c r="H160" s="418" t="s">
        <v>561</v>
      </c>
    </row>
    <row r="161" spans="1:9" ht="27.75" customHeight="1" x14ac:dyDescent="0.25">
      <c r="A161" s="111" t="s">
        <v>269</v>
      </c>
      <c r="B161" s="111">
        <v>3</v>
      </c>
      <c r="C161" s="419">
        <v>1</v>
      </c>
      <c r="D161" s="419">
        <v>6</v>
      </c>
      <c r="E161" s="122" t="s">
        <v>300</v>
      </c>
      <c r="F161" s="114">
        <v>121</v>
      </c>
      <c r="G161" s="119">
        <v>3662.5</v>
      </c>
      <c r="H161" s="418" t="s">
        <v>561</v>
      </c>
    </row>
    <row r="162" spans="1:9" ht="53.25" customHeight="1" x14ac:dyDescent="0.25">
      <c r="A162" s="71" t="s">
        <v>272</v>
      </c>
      <c r="B162" s="111">
        <v>3</v>
      </c>
      <c r="C162" s="419">
        <v>1</v>
      </c>
      <c r="D162" s="419">
        <v>6</v>
      </c>
      <c r="E162" s="122" t="s">
        <v>300</v>
      </c>
      <c r="F162" s="114">
        <v>129</v>
      </c>
      <c r="G162" s="119">
        <v>1106.0999999999999</v>
      </c>
      <c r="H162" s="418" t="s">
        <v>561</v>
      </c>
    </row>
    <row r="163" spans="1:9" ht="25.5" x14ac:dyDescent="0.25">
      <c r="A163" s="117" t="s">
        <v>280</v>
      </c>
      <c r="B163" s="111">
        <v>3</v>
      </c>
      <c r="C163" s="419">
        <v>1</v>
      </c>
      <c r="D163" s="419">
        <v>6</v>
      </c>
      <c r="E163" s="122" t="s">
        <v>300</v>
      </c>
      <c r="F163" s="114">
        <v>122</v>
      </c>
      <c r="G163" s="119">
        <v>20</v>
      </c>
      <c r="H163" s="418" t="s">
        <v>561</v>
      </c>
    </row>
    <row r="164" spans="1:9" ht="25.5" x14ac:dyDescent="0.25">
      <c r="A164" s="71" t="s">
        <v>282</v>
      </c>
      <c r="B164" s="111">
        <v>3</v>
      </c>
      <c r="C164" s="419">
        <v>1</v>
      </c>
      <c r="D164" s="419">
        <v>6</v>
      </c>
      <c r="E164" s="122" t="s">
        <v>300</v>
      </c>
      <c r="F164" s="114">
        <v>242</v>
      </c>
      <c r="G164" s="119">
        <v>413</v>
      </c>
      <c r="H164" s="418" t="s">
        <v>561</v>
      </c>
    </row>
    <row r="165" spans="1:9" ht="38.25" x14ac:dyDescent="0.25">
      <c r="A165" s="117" t="s">
        <v>284</v>
      </c>
      <c r="B165" s="111">
        <v>3</v>
      </c>
      <c r="C165" s="419">
        <v>1</v>
      </c>
      <c r="D165" s="419">
        <v>6</v>
      </c>
      <c r="E165" s="122" t="s">
        <v>300</v>
      </c>
      <c r="F165" s="114">
        <v>244</v>
      </c>
      <c r="G165" s="119">
        <v>372</v>
      </c>
      <c r="H165" s="418" t="s">
        <v>561</v>
      </c>
    </row>
    <row r="166" spans="1:9" ht="24" customHeight="1" x14ac:dyDescent="0.25">
      <c r="A166" s="111" t="s">
        <v>303</v>
      </c>
      <c r="B166" s="111">
        <v>3</v>
      </c>
      <c r="C166" s="419">
        <v>1</v>
      </c>
      <c r="D166" s="419">
        <v>6</v>
      </c>
      <c r="E166" s="122" t="s">
        <v>300</v>
      </c>
      <c r="F166" s="114">
        <v>851</v>
      </c>
      <c r="G166" s="119">
        <v>1</v>
      </c>
      <c r="H166" s="418" t="s">
        <v>561</v>
      </c>
    </row>
    <row r="167" spans="1:9" ht="19.149999999999999" customHeight="1" x14ac:dyDescent="0.25">
      <c r="A167" s="111" t="s">
        <v>289</v>
      </c>
      <c r="B167" s="111">
        <v>3</v>
      </c>
      <c r="C167" s="419">
        <v>1</v>
      </c>
      <c r="D167" s="419">
        <v>6</v>
      </c>
      <c r="E167" s="122" t="s">
        <v>300</v>
      </c>
      <c r="F167" s="114">
        <v>852</v>
      </c>
      <c r="G167" s="119">
        <v>1</v>
      </c>
      <c r="H167" s="418" t="s">
        <v>561</v>
      </c>
    </row>
    <row r="168" spans="1:9" ht="14.25" customHeight="1" x14ac:dyDescent="0.25">
      <c r="A168" s="110" t="s">
        <v>325</v>
      </c>
      <c r="B168" s="105">
        <v>3</v>
      </c>
      <c r="C168" s="415">
        <v>2</v>
      </c>
      <c r="D168" s="415">
        <v>3</v>
      </c>
      <c r="E168" s="128" t="s">
        <v>327</v>
      </c>
      <c r="F168" s="417">
        <v>0</v>
      </c>
      <c r="G168" s="120">
        <f>+G169</f>
        <v>1740.1</v>
      </c>
      <c r="H168" s="418" t="s">
        <v>561</v>
      </c>
    </row>
    <row r="169" spans="1:9" ht="22.15" customHeight="1" x14ac:dyDescent="0.25">
      <c r="A169" s="111" t="s">
        <v>326</v>
      </c>
      <c r="B169" s="111">
        <v>3</v>
      </c>
      <c r="C169" s="419">
        <v>2</v>
      </c>
      <c r="D169" s="419">
        <v>3</v>
      </c>
      <c r="E169" s="122" t="s">
        <v>327</v>
      </c>
      <c r="F169" s="114">
        <v>530</v>
      </c>
      <c r="G169" s="119">
        <v>1740.1</v>
      </c>
      <c r="H169" s="418" t="s">
        <v>561</v>
      </c>
      <c r="I169" s="414"/>
    </row>
    <row r="170" spans="1:9" ht="25.5" x14ac:dyDescent="0.25">
      <c r="A170" s="110" t="s">
        <v>583</v>
      </c>
      <c r="B170" s="105">
        <v>3</v>
      </c>
      <c r="C170" s="127" t="s">
        <v>448</v>
      </c>
      <c r="D170" s="127" t="s">
        <v>449</v>
      </c>
      <c r="E170" s="127" t="s">
        <v>450</v>
      </c>
      <c r="F170" s="108"/>
      <c r="G170" s="120">
        <f>+G171+G172</f>
        <v>403.5</v>
      </c>
      <c r="H170" s="418"/>
      <c r="I170" s="414"/>
    </row>
    <row r="171" spans="1:9" x14ac:dyDescent="0.25">
      <c r="A171" s="117" t="s">
        <v>330</v>
      </c>
      <c r="B171" s="111">
        <v>3</v>
      </c>
      <c r="C171" s="125" t="s">
        <v>448</v>
      </c>
      <c r="D171" s="125" t="s">
        <v>449</v>
      </c>
      <c r="E171" s="125" t="s">
        <v>450</v>
      </c>
      <c r="F171" s="125" t="s">
        <v>451</v>
      </c>
      <c r="G171" s="119">
        <v>309.89999999999998</v>
      </c>
      <c r="H171" s="418"/>
      <c r="I171" s="414"/>
    </row>
    <row r="172" spans="1:9" ht="40.15" customHeight="1" x14ac:dyDescent="0.25">
      <c r="A172" s="71" t="s">
        <v>332</v>
      </c>
      <c r="B172" s="111">
        <v>3</v>
      </c>
      <c r="C172" s="125" t="s">
        <v>448</v>
      </c>
      <c r="D172" s="125" t="s">
        <v>449</v>
      </c>
      <c r="E172" s="125" t="s">
        <v>450</v>
      </c>
      <c r="F172" s="125" t="s">
        <v>452</v>
      </c>
      <c r="G172" s="119">
        <v>93.6</v>
      </c>
      <c r="H172" s="418"/>
      <c r="I172" s="414"/>
    </row>
    <row r="173" spans="1:9" ht="25.5" x14ac:dyDescent="0.25">
      <c r="A173" s="110" t="s">
        <v>525</v>
      </c>
      <c r="B173" s="105">
        <v>3</v>
      </c>
      <c r="C173" s="415">
        <v>13</v>
      </c>
      <c r="D173" s="415">
        <v>1</v>
      </c>
      <c r="E173" s="128" t="s">
        <v>527</v>
      </c>
      <c r="F173" s="417">
        <v>0</v>
      </c>
      <c r="G173" s="120">
        <f>+G174</f>
        <v>37.4</v>
      </c>
      <c r="H173" s="418" t="s">
        <v>561</v>
      </c>
    </row>
    <row r="174" spans="1:9" s="121" customFormat="1" ht="17.25" customHeight="1" x14ac:dyDescent="0.25">
      <c r="A174" s="111" t="s">
        <v>526</v>
      </c>
      <c r="B174" s="111">
        <v>3</v>
      </c>
      <c r="C174" s="419">
        <v>13</v>
      </c>
      <c r="D174" s="419">
        <v>1</v>
      </c>
      <c r="E174" s="122" t="s">
        <v>527</v>
      </c>
      <c r="F174" s="425">
        <v>730</v>
      </c>
      <c r="G174" s="119">
        <v>37.4</v>
      </c>
      <c r="H174" s="418" t="s">
        <v>561</v>
      </c>
    </row>
    <row r="175" spans="1:9" ht="38.25" x14ac:dyDescent="0.25">
      <c r="A175" s="110" t="s">
        <v>529</v>
      </c>
      <c r="B175" s="105">
        <v>3</v>
      </c>
      <c r="C175" s="415">
        <v>14</v>
      </c>
      <c r="D175" s="415">
        <v>1</v>
      </c>
      <c r="E175" s="128" t="s">
        <v>531</v>
      </c>
      <c r="F175" s="417">
        <v>0</v>
      </c>
      <c r="G175" s="120">
        <f>+G176</f>
        <v>18995.5</v>
      </c>
      <c r="H175" s="418" t="s">
        <v>561</v>
      </c>
    </row>
    <row r="176" spans="1:9" ht="28.15" customHeight="1" x14ac:dyDescent="0.25">
      <c r="A176" s="111" t="s">
        <v>530</v>
      </c>
      <c r="B176" s="111">
        <v>3</v>
      </c>
      <c r="C176" s="419">
        <v>14</v>
      </c>
      <c r="D176" s="419">
        <v>1</v>
      </c>
      <c r="E176" s="122" t="s">
        <v>531</v>
      </c>
      <c r="F176" s="114">
        <v>511</v>
      </c>
      <c r="G176" s="119">
        <v>18995.5</v>
      </c>
      <c r="H176" s="418" t="s">
        <v>561</v>
      </c>
    </row>
    <row r="177" spans="1:8" ht="18" customHeight="1" x14ac:dyDescent="0.25">
      <c r="A177" s="110" t="s">
        <v>532</v>
      </c>
      <c r="B177" s="105">
        <v>3</v>
      </c>
      <c r="C177" s="415">
        <v>14</v>
      </c>
      <c r="D177" s="415">
        <v>2</v>
      </c>
      <c r="E177" s="416" t="s">
        <v>533</v>
      </c>
      <c r="F177" s="417">
        <v>0</v>
      </c>
      <c r="G177" s="120">
        <f>+G178</f>
        <v>19464.300000000003</v>
      </c>
      <c r="H177" s="418" t="s">
        <v>561</v>
      </c>
    </row>
    <row r="178" spans="1:8" ht="15.75" customHeight="1" x14ac:dyDescent="0.25">
      <c r="A178" s="111" t="s">
        <v>532</v>
      </c>
      <c r="B178" s="111">
        <v>3</v>
      </c>
      <c r="C178" s="419">
        <v>14</v>
      </c>
      <c r="D178" s="419">
        <v>2</v>
      </c>
      <c r="E178" s="113" t="s">
        <v>533</v>
      </c>
      <c r="F178" s="114">
        <v>512</v>
      </c>
      <c r="G178" s="119">
        <f>14526.7+4937.6</f>
        <v>19464.300000000003</v>
      </c>
      <c r="H178" s="418" t="s">
        <v>561</v>
      </c>
    </row>
    <row r="179" spans="1:8" ht="25.5" x14ac:dyDescent="0.25">
      <c r="A179" s="110" t="s">
        <v>535</v>
      </c>
      <c r="B179" s="105">
        <v>3</v>
      </c>
      <c r="C179" s="415">
        <v>14</v>
      </c>
      <c r="D179" s="415">
        <v>3</v>
      </c>
      <c r="E179" s="133" t="s">
        <v>536</v>
      </c>
      <c r="F179" s="417">
        <v>0</v>
      </c>
      <c r="G179" s="120">
        <f>+G180</f>
        <v>3030.6000000000004</v>
      </c>
      <c r="H179" s="418" t="s">
        <v>561</v>
      </c>
    </row>
    <row r="180" spans="1:8" ht="40.15" customHeight="1" x14ac:dyDescent="0.25">
      <c r="A180" s="111" t="s">
        <v>537</v>
      </c>
      <c r="B180" s="111">
        <v>3</v>
      </c>
      <c r="C180" s="419">
        <v>14</v>
      </c>
      <c r="D180" s="419">
        <v>3</v>
      </c>
      <c r="E180" s="125" t="s">
        <v>536</v>
      </c>
      <c r="F180" s="114">
        <v>521</v>
      </c>
      <c r="G180" s="119">
        <f>2662.3+368.3</f>
        <v>3030.6000000000004</v>
      </c>
      <c r="H180" s="418" t="s">
        <v>561</v>
      </c>
    </row>
    <row r="181" spans="1:8" ht="25.5" x14ac:dyDescent="0.25">
      <c r="A181" s="110" t="s">
        <v>538</v>
      </c>
      <c r="B181" s="105">
        <v>3</v>
      </c>
      <c r="C181" s="415">
        <v>14</v>
      </c>
      <c r="D181" s="415">
        <v>3</v>
      </c>
      <c r="E181" s="133" t="s">
        <v>539</v>
      </c>
      <c r="F181" s="417">
        <v>0</v>
      </c>
      <c r="G181" s="120">
        <f>+G182</f>
        <v>0</v>
      </c>
      <c r="H181" s="418" t="s">
        <v>561</v>
      </c>
    </row>
    <row r="182" spans="1:8" ht="39" hidden="1" customHeight="1" x14ac:dyDescent="0.25">
      <c r="A182" s="111" t="s">
        <v>537</v>
      </c>
      <c r="B182" s="111">
        <v>3</v>
      </c>
      <c r="C182" s="419">
        <v>14</v>
      </c>
      <c r="D182" s="419">
        <v>3</v>
      </c>
      <c r="E182" s="418" t="s">
        <v>539</v>
      </c>
      <c r="F182" s="425">
        <v>521</v>
      </c>
      <c r="G182" s="119"/>
      <c r="H182" s="418" t="s">
        <v>561</v>
      </c>
    </row>
    <row r="183" spans="1:8" ht="29.45" customHeight="1" x14ac:dyDescent="0.25">
      <c r="A183" s="110" t="s">
        <v>540</v>
      </c>
      <c r="B183" s="105">
        <v>3</v>
      </c>
      <c r="C183" s="415">
        <v>14</v>
      </c>
      <c r="D183" s="415">
        <v>3</v>
      </c>
      <c r="E183" s="133" t="s">
        <v>541</v>
      </c>
      <c r="F183" s="417">
        <v>0</v>
      </c>
      <c r="G183" s="120">
        <f>+G184</f>
        <v>10</v>
      </c>
      <c r="H183" s="418" t="s">
        <v>561</v>
      </c>
    </row>
    <row r="184" spans="1:8" ht="15" customHeight="1" x14ac:dyDescent="0.25">
      <c r="A184" s="111" t="s">
        <v>326</v>
      </c>
      <c r="B184" s="111">
        <v>3</v>
      </c>
      <c r="C184" s="419">
        <v>14</v>
      </c>
      <c r="D184" s="419">
        <v>3</v>
      </c>
      <c r="E184" s="125" t="s">
        <v>541</v>
      </c>
      <c r="F184" s="114">
        <v>530</v>
      </c>
      <c r="G184" s="119">
        <v>10</v>
      </c>
      <c r="H184" s="418" t="s">
        <v>561</v>
      </c>
    </row>
    <row r="185" spans="1:8" x14ac:dyDescent="0.25">
      <c r="A185" s="105" t="s">
        <v>594</v>
      </c>
      <c r="B185" s="105">
        <v>4</v>
      </c>
      <c r="C185" s="415"/>
      <c r="D185" s="415"/>
      <c r="E185" s="416"/>
      <c r="F185" s="417"/>
      <c r="G185" s="120">
        <f>+G186+G191+G195+G197+G201+G209+G218+G215</f>
        <v>708400.8</v>
      </c>
      <c r="H185" s="418" t="s">
        <v>561</v>
      </c>
    </row>
    <row r="186" spans="1:8" s="121" customFormat="1" ht="18" customHeight="1" x14ac:dyDescent="0.25">
      <c r="A186" s="110" t="s">
        <v>397</v>
      </c>
      <c r="B186" s="105">
        <v>4</v>
      </c>
      <c r="C186" s="415">
        <v>7</v>
      </c>
      <c r="D186" s="415">
        <v>1</v>
      </c>
      <c r="E186" s="416"/>
      <c r="F186" s="417"/>
      <c r="G186" s="120">
        <f>SUM(G187:G190)</f>
        <v>205009.90000000002</v>
      </c>
      <c r="H186" s="418" t="s">
        <v>561</v>
      </c>
    </row>
    <row r="187" spans="1:8" ht="54" customHeight="1" x14ac:dyDescent="0.25">
      <c r="A187" s="71" t="s">
        <v>398</v>
      </c>
      <c r="B187" s="111">
        <v>4</v>
      </c>
      <c r="C187" s="419">
        <v>7</v>
      </c>
      <c r="D187" s="419">
        <v>1</v>
      </c>
      <c r="E187" s="125" t="s">
        <v>399</v>
      </c>
      <c r="F187" s="114">
        <v>611</v>
      </c>
      <c r="G187" s="119">
        <v>10150.5</v>
      </c>
      <c r="H187" s="418" t="s">
        <v>561</v>
      </c>
    </row>
    <row r="188" spans="1:8" ht="54" customHeight="1" x14ac:dyDescent="0.25">
      <c r="A188" s="71" t="s">
        <v>400</v>
      </c>
      <c r="B188" s="111">
        <v>4</v>
      </c>
      <c r="C188" s="419">
        <v>7</v>
      </c>
      <c r="D188" s="419">
        <v>1</v>
      </c>
      <c r="E188" s="125" t="s">
        <v>401</v>
      </c>
      <c r="F188" s="114">
        <v>621</v>
      </c>
      <c r="G188" s="119">
        <v>63080.4</v>
      </c>
      <c r="H188" s="418" t="s">
        <v>561</v>
      </c>
    </row>
    <row r="189" spans="1:8" ht="53.25" customHeight="1" x14ac:dyDescent="0.25">
      <c r="A189" s="71" t="s">
        <v>398</v>
      </c>
      <c r="B189" s="111">
        <v>4</v>
      </c>
      <c r="C189" s="419">
        <v>7</v>
      </c>
      <c r="D189" s="419">
        <v>1</v>
      </c>
      <c r="E189" s="125" t="s">
        <v>402</v>
      </c>
      <c r="F189" s="114">
        <v>611</v>
      </c>
      <c r="G189" s="119">
        <v>76431.8</v>
      </c>
      <c r="H189" s="418" t="s">
        <v>561</v>
      </c>
    </row>
    <row r="190" spans="1:8" ht="51.75" customHeight="1" x14ac:dyDescent="0.25">
      <c r="A190" s="71" t="s">
        <v>400</v>
      </c>
      <c r="B190" s="111">
        <v>4</v>
      </c>
      <c r="C190" s="419">
        <v>7</v>
      </c>
      <c r="D190" s="419">
        <v>1</v>
      </c>
      <c r="E190" s="125" t="s">
        <v>402</v>
      </c>
      <c r="F190" s="114">
        <v>621</v>
      </c>
      <c r="G190" s="119">
        <v>55347.199999999997</v>
      </c>
      <c r="H190" s="418" t="s">
        <v>561</v>
      </c>
    </row>
    <row r="191" spans="1:8" ht="18" customHeight="1" x14ac:dyDescent="0.25">
      <c r="A191" s="110" t="s">
        <v>404</v>
      </c>
      <c r="B191" s="105">
        <v>4</v>
      </c>
      <c r="C191" s="415">
        <v>7</v>
      </c>
      <c r="D191" s="415">
        <v>2</v>
      </c>
      <c r="E191" s="416"/>
      <c r="F191" s="417"/>
      <c r="G191" s="120">
        <f>SUM(G192:G194)</f>
        <v>436621.1</v>
      </c>
      <c r="H191" s="418" t="s">
        <v>561</v>
      </c>
    </row>
    <row r="192" spans="1:8" ht="52.5" customHeight="1" x14ac:dyDescent="0.25">
      <c r="A192" s="71" t="s">
        <v>398</v>
      </c>
      <c r="B192" s="111">
        <v>4</v>
      </c>
      <c r="C192" s="419">
        <v>7</v>
      </c>
      <c r="D192" s="419">
        <v>2</v>
      </c>
      <c r="E192" s="125" t="s">
        <v>405</v>
      </c>
      <c r="F192" s="114">
        <v>611</v>
      </c>
      <c r="G192" s="119">
        <v>43420.1</v>
      </c>
      <c r="H192" s="418" t="s">
        <v>561</v>
      </c>
    </row>
    <row r="193" spans="1:8" ht="54.75" customHeight="1" x14ac:dyDescent="0.25">
      <c r="A193" s="71" t="s">
        <v>398</v>
      </c>
      <c r="B193" s="111">
        <v>4</v>
      </c>
      <c r="C193" s="419">
        <v>7</v>
      </c>
      <c r="D193" s="419">
        <v>2</v>
      </c>
      <c r="E193" s="125" t="s">
        <v>406</v>
      </c>
      <c r="F193" s="114">
        <v>611</v>
      </c>
      <c r="G193" s="119">
        <v>391501</v>
      </c>
      <c r="H193" s="418" t="s">
        <v>561</v>
      </c>
    </row>
    <row r="194" spans="1:8" ht="54.75" customHeight="1" x14ac:dyDescent="0.25">
      <c r="A194" s="71" t="s">
        <v>398</v>
      </c>
      <c r="B194" s="111">
        <v>4</v>
      </c>
      <c r="C194" s="419">
        <v>7</v>
      </c>
      <c r="D194" s="419">
        <v>2</v>
      </c>
      <c r="E194" s="125" t="s">
        <v>407</v>
      </c>
      <c r="F194" s="114">
        <v>611</v>
      </c>
      <c r="G194" s="119">
        <v>1700</v>
      </c>
      <c r="H194" s="418"/>
    </row>
    <row r="195" spans="1:8" ht="20.25" customHeight="1" x14ac:dyDescent="0.25">
      <c r="A195" s="110" t="s">
        <v>408</v>
      </c>
      <c r="B195" s="105">
        <v>4</v>
      </c>
      <c r="C195" s="415">
        <v>7</v>
      </c>
      <c r="D195" s="415">
        <v>3</v>
      </c>
      <c r="E195" s="133"/>
      <c r="F195" s="417"/>
      <c r="G195" s="120">
        <f>+G196</f>
        <v>31182.3</v>
      </c>
      <c r="H195" s="418" t="s">
        <v>561</v>
      </c>
    </row>
    <row r="196" spans="1:8" ht="54" customHeight="1" x14ac:dyDescent="0.25">
      <c r="A196" s="71" t="s">
        <v>398</v>
      </c>
      <c r="B196" s="111">
        <v>4</v>
      </c>
      <c r="C196" s="419">
        <v>7</v>
      </c>
      <c r="D196" s="419">
        <v>3</v>
      </c>
      <c r="E196" s="418" t="s">
        <v>409</v>
      </c>
      <c r="F196" s="425">
        <v>611</v>
      </c>
      <c r="G196" s="119">
        <v>31182.3</v>
      </c>
      <c r="H196" s="418" t="s">
        <v>561</v>
      </c>
    </row>
    <row r="197" spans="1:8" ht="17.25" customHeight="1" x14ac:dyDescent="0.25">
      <c r="A197" s="110" t="s">
        <v>412</v>
      </c>
      <c r="B197" s="105">
        <v>4</v>
      </c>
      <c r="C197" s="415">
        <v>7</v>
      </c>
      <c r="D197" s="415">
        <v>7</v>
      </c>
      <c r="E197" s="133"/>
      <c r="F197" s="417"/>
      <c r="G197" s="120">
        <f>SUM(G198:G200)</f>
        <v>4538.5</v>
      </c>
      <c r="H197" s="418" t="s">
        <v>561</v>
      </c>
    </row>
    <row r="198" spans="1:8" ht="51.75" customHeight="1" x14ac:dyDescent="0.25">
      <c r="A198" s="71" t="s">
        <v>398</v>
      </c>
      <c r="B198" s="111">
        <v>4</v>
      </c>
      <c r="C198" s="419">
        <v>7</v>
      </c>
      <c r="D198" s="419">
        <v>7</v>
      </c>
      <c r="E198" s="125" t="s">
        <v>414</v>
      </c>
      <c r="F198" s="114">
        <v>611</v>
      </c>
      <c r="G198" s="119">
        <v>2289.5</v>
      </c>
      <c r="H198" s="418" t="s">
        <v>561</v>
      </c>
    </row>
    <row r="199" spans="1:8" ht="51.75" customHeight="1" x14ac:dyDescent="0.25">
      <c r="A199" s="71" t="s">
        <v>398</v>
      </c>
      <c r="B199" s="111">
        <v>4</v>
      </c>
      <c r="C199" s="419">
        <v>7</v>
      </c>
      <c r="D199" s="419">
        <v>7</v>
      </c>
      <c r="E199" s="125" t="s">
        <v>415</v>
      </c>
      <c r="F199" s="114">
        <v>611</v>
      </c>
      <c r="G199" s="119">
        <v>2049</v>
      </c>
      <c r="H199" s="418" t="s">
        <v>561</v>
      </c>
    </row>
    <row r="200" spans="1:8" ht="27.75" customHeight="1" x14ac:dyDescent="0.25">
      <c r="A200" s="72" t="s">
        <v>416</v>
      </c>
      <c r="B200" s="111">
        <v>4</v>
      </c>
      <c r="C200" s="419">
        <v>7</v>
      </c>
      <c r="D200" s="419">
        <v>7</v>
      </c>
      <c r="E200" s="125" t="s">
        <v>415</v>
      </c>
      <c r="F200" s="114">
        <v>313</v>
      </c>
      <c r="G200" s="119">
        <v>200</v>
      </c>
      <c r="H200" s="418" t="s">
        <v>561</v>
      </c>
    </row>
    <row r="201" spans="1:8" ht="27" customHeight="1" x14ac:dyDescent="0.25">
      <c r="A201" s="110" t="s">
        <v>420</v>
      </c>
      <c r="B201" s="105">
        <v>4</v>
      </c>
      <c r="C201" s="415">
        <v>7</v>
      </c>
      <c r="D201" s="415">
        <v>9</v>
      </c>
      <c r="E201" s="133"/>
      <c r="F201" s="417"/>
      <c r="G201" s="120">
        <f>SUM(G202:G208)</f>
        <v>18061.7</v>
      </c>
      <c r="H201" s="418" t="s">
        <v>561</v>
      </c>
    </row>
    <row r="202" spans="1:8" ht="14.25" customHeight="1" x14ac:dyDescent="0.25">
      <c r="A202" s="117" t="s">
        <v>330</v>
      </c>
      <c r="B202" s="111">
        <v>4</v>
      </c>
      <c r="C202" s="419">
        <v>7</v>
      </c>
      <c r="D202" s="419">
        <v>9</v>
      </c>
      <c r="E202" s="125" t="s">
        <v>422</v>
      </c>
      <c r="F202" s="114">
        <v>111</v>
      </c>
      <c r="G202" s="119">
        <f>12858.6-273-439.4</f>
        <v>12146.2</v>
      </c>
      <c r="H202" s="418" t="s">
        <v>561</v>
      </c>
    </row>
    <row r="203" spans="1:8" ht="39.75" customHeight="1" x14ac:dyDescent="0.25">
      <c r="A203" s="71" t="s">
        <v>332</v>
      </c>
      <c r="B203" s="111">
        <v>4</v>
      </c>
      <c r="C203" s="419">
        <v>7</v>
      </c>
      <c r="D203" s="419">
        <v>9</v>
      </c>
      <c r="E203" s="125" t="s">
        <v>423</v>
      </c>
      <c r="F203" s="114">
        <v>119</v>
      </c>
      <c r="G203" s="119">
        <f>3883.4-82.4-132.9</f>
        <v>3668.1</v>
      </c>
      <c r="H203" s="418" t="s">
        <v>561</v>
      </c>
    </row>
    <row r="204" spans="1:8" ht="25.5" x14ac:dyDescent="0.25">
      <c r="A204" s="117" t="s">
        <v>280</v>
      </c>
      <c r="B204" s="111">
        <v>4</v>
      </c>
      <c r="C204" s="419">
        <v>7</v>
      </c>
      <c r="D204" s="419">
        <v>9</v>
      </c>
      <c r="E204" s="125" t="s">
        <v>424</v>
      </c>
      <c r="F204" s="114">
        <v>122</v>
      </c>
      <c r="G204" s="119">
        <v>174</v>
      </c>
      <c r="H204" s="418" t="s">
        <v>561</v>
      </c>
    </row>
    <row r="205" spans="1:8" ht="25.5" x14ac:dyDescent="0.25">
      <c r="A205" s="71" t="s">
        <v>282</v>
      </c>
      <c r="B205" s="111">
        <v>4</v>
      </c>
      <c r="C205" s="419">
        <v>7</v>
      </c>
      <c r="D205" s="419">
        <v>9</v>
      </c>
      <c r="E205" s="125" t="s">
        <v>421</v>
      </c>
      <c r="F205" s="114">
        <v>242</v>
      </c>
      <c r="G205" s="119">
        <v>50</v>
      </c>
      <c r="H205" s="418" t="s">
        <v>561</v>
      </c>
    </row>
    <row r="206" spans="1:8" ht="38.25" x14ac:dyDescent="0.25">
      <c r="A206" s="117" t="s">
        <v>284</v>
      </c>
      <c r="B206" s="111">
        <v>4</v>
      </c>
      <c r="C206" s="419">
        <v>7</v>
      </c>
      <c r="D206" s="419">
        <v>9</v>
      </c>
      <c r="E206" s="125" t="s">
        <v>421</v>
      </c>
      <c r="F206" s="114">
        <v>244</v>
      </c>
      <c r="G206" s="119">
        <v>2004.5</v>
      </c>
      <c r="H206" s="418" t="s">
        <v>561</v>
      </c>
    </row>
    <row r="207" spans="1:8" ht="25.5" x14ac:dyDescent="0.25">
      <c r="A207" s="111" t="s">
        <v>287</v>
      </c>
      <c r="B207" s="111">
        <v>4</v>
      </c>
      <c r="C207" s="419">
        <v>7</v>
      </c>
      <c r="D207" s="419">
        <v>9</v>
      </c>
      <c r="E207" s="125" t="s">
        <v>421</v>
      </c>
      <c r="F207" s="114">
        <v>851</v>
      </c>
      <c r="G207" s="119">
        <v>18.100000000000001</v>
      </c>
      <c r="H207" s="418" t="s">
        <v>561</v>
      </c>
    </row>
    <row r="208" spans="1:8" ht="18" customHeight="1" x14ac:dyDescent="0.25">
      <c r="A208" s="111" t="s">
        <v>289</v>
      </c>
      <c r="B208" s="111">
        <v>4</v>
      </c>
      <c r="C208" s="419">
        <v>7</v>
      </c>
      <c r="D208" s="419">
        <v>9</v>
      </c>
      <c r="E208" s="125" t="s">
        <v>421</v>
      </c>
      <c r="F208" s="114">
        <v>852</v>
      </c>
      <c r="G208" s="119">
        <v>0.8</v>
      </c>
      <c r="H208" s="418" t="s">
        <v>561</v>
      </c>
    </row>
    <row r="209" spans="1:8" ht="26.45" customHeight="1" x14ac:dyDescent="0.25">
      <c r="A209" s="110" t="s">
        <v>427</v>
      </c>
      <c r="B209" s="105">
        <v>4</v>
      </c>
      <c r="C209" s="415">
        <v>7</v>
      </c>
      <c r="D209" s="415">
        <v>9</v>
      </c>
      <c r="E209" s="133"/>
      <c r="F209" s="417"/>
      <c r="G209" s="120">
        <f>SUM(G210:G214)</f>
        <v>733.90000000000009</v>
      </c>
      <c r="H209" s="418" t="s">
        <v>561</v>
      </c>
    </row>
    <row r="210" spans="1:8" ht="25.5" x14ac:dyDescent="0.25">
      <c r="A210" s="111" t="s">
        <v>269</v>
      </c>
      <c r="B210" s="111">
        <v>4</v>
      </c>
      <c r="C210" s="419">
        <v>7</v>
      </c>
      <c r="D210" s="419">
        <v>9</v>
      </c>
      <c r="E210" s="125" t="s">
        <v>428</v>
      </c>
      <c r="F210" s="114">
        <v>121</v>
      </c>
      <c r="G210" s="119">
        <v>563.70000000000005</v>
      </c>
      <c r="H210" s="418" t="s">
        <v>561</v>
      </c>
    </row>
    <row r="211" spans="1:8" ht="51" x14ac:dyDescent="0.25">
      <c r="A211" s="71" t="s">
        <v>272</v>
      </c>
      <c r="B211" s="111">
        <v>4</v>
      </c>
      <c r="C211" s="419">
        <v>7</v>
      </c>
      <c r="D211" s="419">
        <v>9</v>
      </c>
      <c r="E211" s="125" t="s">
        <v>429</v>
      </c>
      <c r="F211" s="114">
        <v>129</v>
      </c>
      <c r="G211" s="119">
        <v>170.2</v>
      </c>
      <c r="H211" s="418" t="s">
        <v>561</v>
      </c>
    </row>
    <row r="212" spans="1:8" ht="25.5" hidden="1" x14ac:dyDescent="0.25">
      <c r="A212" s="117" t="s">
        <v>280</v>
      </c>
      <c r="B212" s="111">
        <v>4</v>
      </c>
      <c r="C212" s="419">
        <v>7</v>
      </c>
      <c r="D212" s="419">
        <v>9</v>
      </c>
      <c r="E212" s="418" t="s">
        <v>430</v>
      </c>
      <c r="F212" s="425">
        <v>122</v>
      </c>
      <c r="G212" s="119"/>
      <c r="H212" s="418" t="s">
        <v>561</v>
      </c>
    </row>
    <row r="213" spans="1:8" ht="24.75" hidden="1" customHeight="1" x14ac:dyDescent="0.25">
      <c r="A213" s="117" t="s">
        <v>284</v>
      </c>
      <c r="B213" s="111">
        <v>4</v>
      </c>
      <c r="C213" s="419">
        <v>7</v>
      </c>
      <c r="D213" s="419">
        <v>9</v>
      </c>
      <c r="E213" s="418" t="s">
        <v>431</v>
      </c>
      <c r="F213" s="425">
        <v>244</v>
      </c>
      <c r="G213" s="119"/>
      <c r="H213" s="418" t="s">
        <v>561</v>
      </c>
    </row>
    <row r="214" spans="1:8" ht="24.75" hidden="1" customHeight="1" x14ac:dyDescent="0.25">
      <c r="A214" s="117" t="s">
        <v>284</v>
      </c>
      <c r="B214" s="111">
        <v>4</v>
      </c>
      <c r="C214" s="419">
        <v>7</v>
      </c>
      <c r="D214" s="419">
        <v>9</v>
      </c>
      <c r="E214" s="418" t="s">
        <v>432</v>
      </c>
      <c r="F214" s="425">
        <v>244</v>
      </c>
      <c r="G214" s="119"/>
      <c r="H214" s="418" t="s">
        <v>561</v>
      </c>
    </row>
    <row r="215" spans="1:8" s="121" customFormat="1" ht="25.5" hidden="1" x14ac:dyDescent="0.25">
      <c r="A215" s="110" t="s">
        <v>491</v>
      </c>
      <c r="B215" s="105">
        <v>4</v>
      </c>
      <c r="C215" s="415">
        <v>10</v>
      </c>
      <c r="D215" s="415">
        <v>3</v>
      </c>
      <c r="E215" s="128" t="s">
        <v>492</v>
      </c>
      <c r="F215" s="417">
        <v>0</v>
      </c>
      <c r="G215" s="135">
        <f>+G216</f>
        <v>0</v>
      </c>
    </row>
    <row r="216" spans="1:8" s="121" customFormat="1" ht="25.5" hidden="1" x14ac:dyDescent="0.25">
      <c r="A216" s="72" t="s">
        <v>416</v>
      </c>
      <c r="B216" s="111">
        <v>4</v>
      </c>
      <c r="C216" s="419">
        <v>10</v>
      </c>
      <c r="D216" s="419">
        <v>3</v>
      </c>
      <c r="E216" s="122" t="s">
        <v>492</v>
      </c>
      <c r="F216" s="425">
        <v>313</v>
      </c>
      <c r="G216" s="134"/>
    </row>
    <row r="217" spans="1:8" s="121" customFormat="1" ht="27" hidden="1" customHeight="1" x14ac:dyDescent="0.25">
      <c r="A217" s="117" t="s">
        <v>284</v>
      </c>
      <c r="B217" s="111">
        <v>7</v>
      </c>
      <c r="C217" s="419">
        <v>10</v>
      </c>
      <c r="D217" s="419">
        <v>3</v>
      </c>
      <c r="E217" s="122" t="s">
        <v>471</v>
      </c>
      <c r="F217" s="425">
        <v>244</v>
      </c>
      <c r="G217" s="134"/>
    </row>
    <row r="218" spans="1:8" ht="27.75" customHeight="1" x14ac:dyDescent="0.25">
      <c r="A218" s="110" t="s">
        <v>501</v>
      </c>
      <c r="B218" s="105">
        <v>4</v>
      </c>
      <c r="C218" s="415">
        <v>10</v>
      </c>
      <c r="D218" s="415">
        <v>4</v>
      </c>
      <c r="E218" s="133"/>
      <c r="F218" s="417"/>
      <c r="G218" s="120">
        <f>+G219+G220</f>
        <v>12253.4</v>
      </c>
      <c r="H218" s="418" t="s">
        <v>561</v>
      </c>
    </row>
    <row r="219" spans="1:8" ht="29.45" customHeight="1" x14ac:dyDescent="0.25">
      <c r="A219" s="72" t="s">
        <v>416</v>
      </c>
      <c r="B219" s="111">
        <v>4</v>
      </c>
      <c r="C219" s="419">
        <v>10</v>
      </c>
      <c r="D219" s="419">
        <v>4</v>
      </c>
      <c r="E219" s="125" t="s">
        <v>502</v>
      </c>
      <c r="F219" s="114">
        <v>313</v>
      </c>
      <c r="G219" s="119">
        <v>11993.4</v>
      </c>
      <c r="H219" s="418" t="s">
        <v>561</v>
      </c>
    </row>
    <row r="220" spans="1:8" ht="51" x14ac:dyDescent="0.25">
      <c r="A220" s="111" t="s">
        <v>374</v>
      </c>
      <c r="B220" s="111">
        <v>4</v>
      </c>
      <c r="C220" s="419">
        <v>10</v>
      </c>
      <c r="D220" s="419">
        <v>4</v>
      </c>
      <c r="E220" s="125" t="s">
        <v>502</v>
      </c>
      <c r="F220" s="114">
        <v>811</v>
      </c>
      <c r="G220" s="119">
        <v>260</v>
      </c>
      <c r="H220" s="418" t="s">
        <v>561</v>
      </c>
    </row>
    <row r="221" spans="1:8" ht="15" customHeight="1" x14ac:dyDescent="0.25">
      <c r="A221" s="69" t="s">
        <v>595</v>
      </c>
      <c r="B221" s="105">
        <v>5</v>
      </c>
      <c r="C221" s="415"/>
      <c r="D221" s="415"/>
      <c r="E221" s="133"/>
      <c r="F221" s="417"/>
      <c r="G221" s="120">
        <f>+G222+G225+G227+G234+G243+G238</f>
        <v>70588.3</v>
      </c>
      <c r="H221" s="418" t="s">
        <v>561</v>
      </c>
    </row>
    <row r="222" spans="1:8" ht="16.5" customHeight="1" x14ac:dyDescent="0.25">
      <c r="A222" s="110" t="s">
        <v>596</v>
      </c>
      <c r="B222" s="105">
        <v>5</v>
      </c>
      <c r="C222" s="415">
        <v>7</v>
      </c>
      <c r="D222" s="415">
        <v>3</v>
      </c>
      <c r="E222" s="133" t="s">
        <v>409</v>
      </c>
      <c r="F222" s="417">
        <v>0</v>
      </c>
      <c r="G222" s="120">
        <f>+G223+G224</f>
        <v>24901</v>
      </c>
      <c r="H222" s="418" t="s">
        <v>561</v>
      </c>
    </row>
    <row r="223" spans="1:8" ht="51" customHeight="1" x14ac:dyDescent="0.25">
      <c r="A223" s="71" t="s">
        <v>398</v>
      </c>
      <c r="B223" s="111">
        <v>5</v>
      </c>
      <c r="C223" s="419">
        <v>7</v>
      </c>
      <c r="D223" s="419">
        <v>3</v>
      </c>
      <c r="E223" s="418" t="s">
        <v>409</v>
      </c>
      <c r="F223" s="425">
        <v>611</v>
      </c>
      <c r="G223" s="119">
        <v>24901</v>
      </c>
      <c r="H223" s="418" t="s">
        <v>561</v>
      </c>
    </row>
    <row r="224" spans="1:8" ht="51" hidden="1" customHeight="1" x14ac:dyDescent="0.25">
      <c r="A224" s="71" t="s">
        <v>398</v>
      </c>
      <c r="B224" s="111">
        <v>5</v>
      </c>
      <c r="C224" s="419">
        <v>7</v>
      </c>
      <c r="D224" s="419">
        <v>3</v>
      </c>
      <c r="E224" s="418" t="s">
        <v>410</v>
      </c>
      <c r="F224" s="425">
        <v>611</v>
      </c>
      <c r="G224" s="119"/>
      <c r="H224" s="418" t="s">
        <v>561</v>
      </c>
    </row>
    <row r="225" spans="1:8" ht="17.25" customHeight="1" x14ac:dyDescent="0.25">
      <c r="A225" s="110" t="s">
        <v>435</v>
      </c>
      <c r="B225" s="105">
        <v>5</v>
      </c>
      <c r="C225" s="415">
        <v>8</v>
      </c>
      <c r="D225" s="415">
        <v>1</v>
      </c>
      <c r="E225" s="133"/>
      <c r="F225" s="417"/>
      <c r="G225" s="120">
        <f>+G226</f>
        <v>10330.799999999999</v>
      </c>
      <c r="H225" s="418" t="s">
        <v>561</v>
      </c>
    </row>
    <row r="226" spans="1:8" ht="52.5" customHeight="1" x14ac:dyDescent="0.25">
      <c r="A226" s="71" t="s">
        <v>398</v>
      </c>
      <c r="B226" s="111">
        <v>5</v>
      </c>
      <c r="C226" s="419">
        <v>8</v>
      </c>
      <c r="D226" s="419">
        <v>1</v>
      </c>
      <c r="E226" s="122" t="s">
        <v>437</v>
      </c>
      <c r="F226" s="114">
        <v>611</v>
      </c>
      <c r="G226" s="119">
        <v>10330.799999999999</v>
      </c>
      <c r="H226" s="418" t="s">
        <v>561</v>
      </c>
    </row>
    <row r="227" spans="1:8" ht="13.5" customHeight="1" x14ac:dyDescent="0.25">
      <c r="A227" s="110" t="s">
        <v>438</v>
      </c>
      <c r="B227" s="105">
        <v>5</v>
      </c>
      <c r="C227" s="415">
        <v>8</v>
      </c>
      <c r="D227" s="415">
        <v>1</v>
      </c>
      <c r="E227" s="133"/>
      <c r="F227" s="417"/>
      <c r="G227" s="120">
        <f>+G228+G229+G230+G231+G232+G233</f>
        <v>18499.7</v>
      </c>
      <c r="H227" s="418" t="s">
        <v>561</v>
      </c>
    </row>
    <row r="228" spans="1:8" ht="53.25" customHeight="1" x14ac:dyDescent="0.25">
      <c r="A228" s="71" t="s">
        <v>398</v>
      </c>
      <c r="B228" s="111">
        <v>5</v>
      </c>
      <c r="C228" s="419">
        <v>8</v>
      </c>
      <c r="D228" s="419">
        <v>1</v>
      </c>
      <c r="E228" s="122" t="s">
        <v>440</v>
      </c>
      <c r="F228" s="114">
        <v>611</v>
      </c>
      <c r="G228" s="119">
        <f>14860.9-2394.4</f>
        <v>12466.5</v>
      </c>
      <c r="H228" s="418" t="s">
        <v>561</v>
      </c>
    </row>
    <row r="229" spans="1:8" ht="53.25" hidden="1" customHeight="1" x14ac:dyDescent="0.25">
      <c r="A229" s="71" t="s">
        <v>398</v>
      </c>
      <c r="B229" s="111">
        <v>5</v>
      </c>
      <c r="C229" s="419">
        <v>8</v>
      </c>
      <c r="D229" s="419">
        <v>1</v>
      </c>
      <c r="E229" s="122" t="s">
        <v>441</v>
      </c>
      <c r="F229" s="425">
        <v>611</v>
      </c>
      <c r="G229" s="119"/>
      <c r="H229" s="418" t="s">
        <v>561</v>
      </c>
    </row>
    <row r="230" spans="1:8" ht="18.75" customHeight="1" x14ac:dyDescent="0.25">
      <c r="A230" s="117" t="s">
        <v>330</v>
      </c>
      <c r="B230" s="111">
        <v>5</v>
      </c>
      <c r="C230" s="419">
        <v>8</v>
      </c>
      <c r="D230" s="419">
        <v>1</v>
      </c>
      <c r="E230" s="122" t="s">
        <v>439</v>
      </c>
      <c r="F230" s="114">
        <v>111</v>
      </c>
      <c r="G230" s="119">
        <v>4518.2</v>
      </c>
      <c r="H230" s="418" t="s">
        <v>561</v>
      </c>
    </row>
    <row r="231" spans="1:8" ht="38.25" customHeight="1" x14ac:dyDescent="0.25">
      <c r="A231" s="71" t="s">
        <v>332</v>
      </c>
      <c r="B231" s="111">
        <v>5</v>
      </c>
      <c r="C231" s="419">
        <v>8</v>
      </c>
      <c r="D231" s="419">
        <v>1</v>
      </c>
      <c r="E231" s="122" t="s">
        <v>439</v>
      </c>
      <c r="F231" s="114">
        <v>119</v>
      </c>
      <c r="G231" s="119">
        <v>1364.5</v>
      </c>
      <c r="H231" s="418" t="s">
        <v>561</v>
      </c>
    </row>
    <row r="232" spans="1:8" ht="25.5" customHeight="1" x14ac:dyDescent="0.25">
      <c r="A232" s="117" t="s">
        <v>280</v>
      </c>
      <c r="B232" s="111">
        <v>5</v>
      </c>
      <c r="C232" s="419">
        <v>8</v>
      </c>
      <c r="D232" s="419">
        <v>1</v>
      </c>
      <c r="E232" s="122" t="s">
        <v>442</v>
      </c>
      <c r="F232" s="114">
        <v>122</v>
      </c>
      <c r="G232" s="119">
        <v>100.5</v>
      </c>
      <c r="H232" s="418"/>
    </row>
    <row r="233" spans="1:8" ht="25.5" customHeight="1" x14ac:dyDescent="0.25">
      <c r="A233" s="117" t="s">
        <v>284</v>
      </c>
      <c r="B233" s="111"/>
      <c r="C233" s="419"/>
      <c r="D233" s="419"/>
      <c r="E233" s="122" t="s">
        <v>442</v>
      </c>
      <c r="F233" s="114">
        <v>244</v>
      </c>
      <c r="G233" s="119">
        <v>50</v>
      </c>
      <c r="H233" s="418"/>
    </row>
    <row r="234" spans="1:8" ht="25.5" x14ac:dyDescent="0.25">
      <c r="A234" s="110" t="s">
        <v>444</v>
      </c>
      <c r="B234" s="105">
        <v>5</v>
      </c>
      <c r="C234" s="415">
        <v>8</v>
      </c>
      <c r="D234" s="415">
        <v>4</v>
      </c>
      <c r="E234" s="133"/>
      <c r="F234" s="417"/>
      <c r="G234" s="120">
        <f>SUM(G235:G237)</f>
        <v>733.4</v>
      </c>
      <c r="H234" s="418" t="s">
        <v>561</v>
      </c>
    </row>
    <row r="235" spans="1:8" ht="25.5" x14ac:dyDescent="0.25">
      <c r="A235" s="111" t="s">
        <v>269</v>
      </c>
      <c r="B235" s="111">
        <v>5</v>
      </c>
      <c r="C235" s="419">
        <v>8</v>
      </c>
      <c r="D235" s="419">
        <v>4</v>
      </c>
      <c r="E235" s="122" t="s">
        <v>445</v>
      </c>
      <c r="F235" s="114">
        <v>121</v>
      </c>
      <c r="G235" s="119">
        <v>563.29999999999995</v>
      </c>
      <c r="H235" s="418" t="s">
        <v>561</v>
      </c>
    </row>
    <row r="236" spans="1:8" ht="51" x14ac:dyDescent="0.25">
      <c r="A236" s="71" t="s">
        <v>272</v>
      </c>
      <c r="B236" s="111">
        <v>5</v>
      </c>
      <c r="C236" s="419">
        <v>8</v>
      </c>
      <c r="D236" s="419">
        <v>4</v>
      </c>
      <c r="E236" s="122" t="s">
        <v>445</v>
      </c>
      <c r="F236" s="114">
        <v>129</v>
      </c>
      <c r="G236" s="119">
        <v>170.1</v>
      </c>
      <c r="H236" s="418" t="s">
        <v>561</v>
      </c>
    </row>
    <row r="237" spans="1:8" ht="25.5" hidden="1" x14ac:dyDescent="0.25">
      <c r="A237" s="117" t="s">
        <v>280</v>
      </c>
      <c r="B237" s="111">
        <v>5</v>
      </c>
      <c r="C237" s="419">
        <v>8</v>
      </c>
      <c r="D237" s="419">
        <v>4</v>
      </c>
      <c r="E237" s="122" t="s">
        <v>446</v>
      </c>
      <c r="F237" s="425">
        <v>122</v>
      </c>
      <c r="G237" s="119"/>
      <c r="H237" s="418" t="s">
        <v>561</v>
      </c>
    </row>
    <row r="238" spans="1:8" ht="25.5" hidden="1" x14ac:dyDescent="0.25">
      <c r="A238" s="110" t="s">
        <v>583</v>
      </c>
      <c r="B238" s="111">
        <v>5</v>
      </c>
      <c r="C238" s="133" t="s">
        <v>448</v>
      </c>
      <c r="D238" s="133" t="s">
        <v>449</v>
      </c>
      <c r="E238" s="127" t="s">
        <v>450</v>
      </c>
      <c r="F238" s="417"/>
      <c r="G238" s="120">
        <f>SUM(G239:G242)</f>
        <v>0</v>
      </c>
      <c r="H238" s="418"/>
    </row>
    <row r="239" spans="1:8" hidden="1" x14ac:dyDescent="0.25">
      <c r="A239" s="117" t="s">
        <v>330</v>
      </c>
      <c r="B239" s="111">
        <v>5</v>
      </c>
      <c r="C239" s="418" t="s">
        <v>448</v>
      </c>
      <c r="D239" s="418" t="s">
        <v>449</v>
      </c>
      <c r="E239" s="125" t="s">
        <v>597</v>
      </c>
      <c r="F239" s="418" t="s">
        <v>451</v>
      </c>
      <c r="G239" s="119"/>
      <c r="H239" s="418"/>
    </row>
    <row r="240" spans="1:8" ht="38.25" hidden="1" customHeight="1" x14ac:dyDescent="0.25">
      <c r="A240" s="71" t="s">
        <v>332</v>
      </c>
      <c r="B240" s="111">
        <v>5</v>
      </c>
      <c r="C240" s="418" t="s">
        <v>448</v>
      </c>
      <c r="D240" s="418" t="s">
        <v>449</v>
      </c>
      <c r="E240" s="125" t="s">
        <v>598</v>
      </c>
      <c r="F240" s="418" t="s">
        <v>452</v>
      </c>
      <c r="G240" s="119"/>
      <c r="H240" s="418"/>
    </row>
    <row r="241" spans="1:11" ht="38.25" hidden="1" x14ac:dyDescent="0.25">
      <c r="A241" s="117" t="s">
        <v>284</v>
      </c>
      <c r="B241" s="111">
        <v>5</v>
      </c>
      <c r="C241" s="418" t="s">
        <v>448</v>
      </c>
      <c r="D241" s="418" t="s">
        <v>449</v>
      </c>
      <c r="E241" s="125" t="s">
        <v>585</v>
      </c>
      <c r="F241" s="425">
        <v>244</v>
      </c>
      <c r="G241" s="119"/>
      <c r="H241" s="418"/>
    </row>
    <row r="242" spans="1:11" ht="38.25" hidden="1" x14ac:dyDescent="0.25">
      <c r="A242" s="117" t="s">
        <v>284</v>
      </c>
      <c r="B242" s="111">
        <v>5</v>
      </c>
      <c r="C242" s="418" t="s">
        <v>448</v>
      </c>
      <c r="D242" s="418" t="s">
        <v>449</v>
      </c>
      <c r="E242" s="125" t="s">
        <v>453</v>
      </c>
      <c r="F242" s="425">
        <v>244</v>
      </c>
      <c r="G242" s="119"/>
      <c r="H242" s="418"/>
    </row>
    <row r="243" spans="1:11" ht="24.75" customHeight="1" x14ac:dyDescent="0.25">
      <c r="A243" s="110" t="s">
        <v>454</v>
      </c>
      <c r="B243" s="105">
        <v>5</v>
      </c>
      <c r="C243" s="415">
        <v>8</v>
      </c>
      <c r="D243" s="415">
        <v>4</v>
      </c>
      <c r="E243" s="133"/>
      <c r="F243" s="417"/>
      <c r="G243" s="120">
        <f>SUM(G244:G250)</f>
        <v>16123.400000000001</v>
      </c>
      <c r="H243" s="418" t="s">
        <v>561</v>
      </c>
    </row>
    <row r="244" spans="1:11" ht="20.45" customHeight="1" x14ac:dyDescent="0.25">
      <c r="A244" s="117" t="s">
        <v>330</v>
      </c>
      <c r="B244" s="111">
        <v>5</v>
      </c>
      <c r="C244" s="419">
        <v>8</v>
      </c>
      <c r="D244" s="419">
        <v>4</v>
      </c>
      <c r="E244" s="122" t="s">
        <v>455</v>
      </c>
      <c r="F244" s="114">
        <v>111</v>
      </c>
      <c r="G244" s="119">
        <f>13529.6-2236.2</f>
        <v>11293.400000000001</v>
      </c>
      <c r="H244" s="418" t="s">
        <v>561</v>
      </c>
    </row>
    <row r="245" spans="1:11" ht="40.5" customHeight="1" x14ac:dyDescent="0.25">
      <c r="A245" s="71" t="s">
        <v>332</v>
      </c>
      <c r="B245" s="111">
        <v>5</v>
      </c>
      <c r="C245" s="419">
        <v>8</v>
      </c>
      <c r="D245" s="419">
        <v>4</v>
      </c>
      <c r="E245" s="122" t="s">
        <v>455</v>
      </c>
      <c r="F245" s="114">
        <v>119</v>
      </c>
      <c r="G245" s="119">
        <f>4085.9-675.3</f>
        <v>3410.6000000000004</v>
      </c>
      <c r="H245" s="418" t="s">
        <v>561</v>
      </c>
    </row>
    <row r="246" spans="1:11" ht="30.6" customHeight="1" x14ac:dyDescent="0.25">
      <c r="A246" s="117" t="s">
        <v>280</v>
      </c>
      <c r="B246" s="111">
        <v>5</v>
      </c>
      <c r="C246" s="112">
        <v>8</v>
      </c>
      <c r="D246" s="112">
        <v>4</v>
      </c>
      <c r="E246" s="122" t="s">
        <v>455</v>
      </c>
      <c r="F246" s="114">
        <v>122</v>
      </c>
      <c r="G246" s="119">
        <v>50</v>
      </c>
      <c r="H246" s="418"/>
    </row>
    <row r="247" spans="1:11" ht="25.5" x14ac:dyDescent="0.25">
      <c r="A247" s="71" t="s">
        <v>282</v>
      </c>
      <c r="B247" s="111">
        <v>5</v>
      </c>
      <c r="C247" s="419">
        <v>8</v>
      </c>
      <c r="D247" s="419">
        <v>4</v>
      </c>
      <c r="E247" s="122" t="s">
        <v>455</v>
      </c>
      <c r="F247" s="114">
        <v>242</v>
      </c>
      <c r="G247" s="119">
        <v>319</v>
      </c>
      <c r="H247" s="418" t="s">
        <v>561</v>
      </c>
    </row>
    <row r="248" spans="1:11" ht="38.25" x14ac:dyDescent="0.25">
      <c r="A248" s="117" t="s">
        <v>284</v>
      </c>
      <c r="B248" s="111">
        <v>5</v>
      </c>
      <c r="C248" s="419">
        <v>8</v>
      </c>
      <c r="D248" s="419">
        <v>4</v>
      </c>
      <c r="E248" s="122" t="s">
        <v>455</v>
      </c>
      <c r="F248" s="114">
        <v>244</v>
      </c>
      <c r="G248" s="134">
        <v>1039.8</v>
      </c>
    </row>
    <row r="249" spans="1:11" ht="25.5" x14ac:dyDescent="0.25">
      <c r="A249" s="111" t="s">
        <v>303</v>
      </c>
      <c r="B249" s="111">
        <v>5</v>
      </c>
      <c r="C249" s="419">
        <v>8</v>
      </c>
      <c r="D249" s="419">
        <v>4</v>
      </c>
      <c r="E249" s="122" t="s">
        <v>455</v>
      </c>
      <c r="F249" s="114">
        <v>851</v>
      </c>
      <c r="G249" s="134">
        <v>10.6</v>
      </c>
    </row>
    <row r="250" spans="1:11" ht="15" hidden="1" customHeight="1" x14ac:dyDescent="0.25">
      <c r="A250" s="111" t="s">
        <v>289</v>
      </c>
      <c r="B250" s="111">
        <v>5</v>
      </c>
      <c r="C250" s="419">
        <v>8</v>
      </c>
      <c r="D250" s="419">
        <v>4</v>
      </c>
      <c r="E250" s="122" t="s">
        <v>457</v>
      </c>
      <c r="F250" s="425">
        <v>852</v>
      </c>
      <c r="G250" s="134"/>
    </row>
    <row r="251" spans="1:11" s="121" customFormat="1" ht="26.25" customHeight="1" x14ac:dyDescent="0.25">
      <c r="A251" s="69" t="s">
        <v>599</v>
      </c>
      <c r="B251" s="105">
        <v>7</v>
      </c>
      <c r="C251" s="415"/>
      <c r="D251" s="415"/>
      <c r="E251" s="133"/>
      <c r="F251" s="417"/>
      <c r="G251" s="135">
        <f>+G255+G257+G259+G262+G265+G268+G271+G274+G277+G279+G287+G289+G292+G252+G283</f>
        <v>156718.29999999999</v>
      </c>
    </row>
    <row r="252" spans="1:11" s="121" customFormat="1" ht="26.25" customHeight="1" x14ac:dyDescent="0.25">
      <c r="A252" s="69" t="s">
        <v>503</v>
      </c>
      <c r="B252" s="105">
        <v>7</v>
      </c>
      <c r="C252" s="415">
        <v>7</v>
      </c>
      <c r="D252" s="415">
        <v>9</v>
      </c>
      <c r="E252" s="127"/>
      <c r="F252" s="417"/>
      <c r="G252" s="135">
        <f>SUM(G253:G254)</f>
        <v>355.4</v>
      </c>
    </row>
    <row r="253" spans="1:11" s="121" customFormat="1" ht="15" customHeight="1" x14ac:dyDescent="0.25">
      <c r="A253" s="117" t="s">
        <v>330</v>
      </c>
      <c r="B253" s="111">
        <v>7</v>
      </c>
      <c r="C253" s="419">
        <v>7</v>
      </c>
      <c r="D253" s="419">
        <v>9</v>
      </c>
      <c r="E253" s="125" t="s">
        <v>600</v>
      </c>
      <c r="F253" s="425">
        <v>111</v>
      </c>
      <c r="G253" s="134">
        <v>273</v>
      </c>
    </row>
    <row r="254" spans="1:11" s="121" customFormat="1" ht="42.6" customHeight="1" x14ac:dyDescent="0.25">
      <c r="A254" s="71" t="s">
        <v>332</v>
      </c>
      <c r="B254" s="111">
        <v>7</v>
      </c>
      <c r="C254" s="419">
        <v>7</v>
      </c>
      <c r="D254" s="419">
        <v>9</v>
      </c>
      <c r="E254" s="125" t="s">
        <v>600</v>
      </c>
      <c r="F254" s="425">
        <v>119</v>
      </c>
      <c r="G254" s="134">
        <v>82.4</v>
      </c>
    </row>
    <row r="255" spans="1:11" s="121" customFormat="1" ht="13.5" customHeight="1" x14ac:dyDescent="0.25">
      <c r="A255" s="110" t="s">
        <v>464</v>
      </c>
      <c r="B255" s="105">
        <v>7</v>
      </c>
      <c r="C255" s="415">
        <v>10</v>
      </c>
      <c r="D255" s="415">
        <v>1</v>
      </c>
      <c r="E255" s="133" t="s">
        <v>466</v>
      </c>
      <c r="F255" s="417">
        <v>0</v>
      </c>
      <c r="G255" s="135">
        <f>+G256</f>
        <v>616</v>
      </c>
      <c r="K255" s="431"/>
    </row>
    <row r="256" spans="1:11" s="121" customFormat="1" ht="17.25" customHeight="1" x14ac:dyDescent="0.25">
      <c r="A256" s="72" t="s">
        <v>465</v>
      </c>
      <c r="B256" s="111">
        <v>7</v>
      </c>
      <c r="C256" s="419">
        <v>10</v>
      </c>
      <c r="D256" s="419">
        <v>1</v>
      </c>
      <c r="E256" s="418" t="s">
        <v>466</v>
      </c>
      <c r="F256" s="425">
        <v>312</v>
      </c>
      <c r="G256" s="134">
        <v>616</v>
      </c>
    </row>
    <row r="257" spans="1:7" ht="27" customHeight="1" x14ac:dyDescent="0.25">
      <c r="A257" s="110" t="s">
        <v>477</v>
      </c>
      <c r="B257" s="105">
        <v>7</v>
      </c>
      <c r="C257" s="415">
        <v>10</v>
      </c>
      <c r="D257" s="415">
        <v>3</v>
      </c>
      <c r="E257" s="128" t="s">
        <v>478</v>
      </c>
      <c r="F257" s="417">
        <v>0</v>
      </c>
      <c r="G257" s="135">
        <f>+G258</f>
        <v>759</v>
      </c>
    </row>
    <row r="258" spans="1:7" ht="25.5" x14ac:dyDescent="0.25">
      <c r="A258" s="72" t="s">
        <v>416</v>
      </c>
      <c r="B258" s="111">
        <v>7</v>
      </c>
      <c r="C258" s="419">
        <v>10</v>
      </c>
      <c r="D258" s="419">
        <v>3</v>
      </c>
      <c r="E258" s="122" t="s">
        <v>478</v>
      </c>
      <c r="F258" s="114">
        <v>313</v>
      </c>
      <c r="G258" s="134">
        <v>759</v>
      </c>
    </row>
    <row r="259" spans="1:7" ht="27" customHeight="1" x14ac:dyDescent="0.25">
      <c r="A259" s="110" t="s">
        <v>479</v>
      </c>
      <c r="B259" s="105">
        <v>7</v>
      </c>
      <c r="C259" s="415">
        <v>10</v>
      </c>
      <c r="D259" s="415">
        <v>3</v>
      </c>
      <c r="E259" s="133" t="s">
        <v>480</v>
      </c>
      <c r="F259" s="417">
        <v>0</v>
      </c>
      <c r="G259" s="135">
        <f>+G260+G261</f>
        <v>2315.1999999999998</v>
      </c>
    </row>
    <row r="260" spans="1:7" s="121" customFormat="1" ht="25.5" x14ac:dyDescent="0.25">
      <c r="A260" s="72" t="s">
        <v>416</v>
      </c>
      <c r="B260" s="111">
        <v>7</v>
      </c>
      <c r="C260" s="419">
        <v>10</v>
      </c>
      <c r="D260" s="419">
        <v>3</v>
      </c>
      <c r="E260" s="418" t="s">
        <v>480</v>
      </c>
      <c r="F260" s="425">
        <v>313</v>
      </c>
      <c r="G260" s="134">
        <v>262.2</v>
      </c>
    </row>
    <row r="261" spans="1:7" s="121" customFormat="1" ht="25.5" x14ac:dyDescent="0.25">
      <c r="A261" s="72" t="s">
        <v>416</v>
      </c>
      <c r="B261" s="111">
        <v>7</v>
      </c>
      <c r="C261" s="419">
        <v>10</v>
      </c>
      <c r="D261" s="419">
        <v>3</v>
      </c>
      <c r="E261" s="418" t="s">
        <v>480</v>
      </c>
      <c r="F261" s="425">
        <v>313</v>
      </c>
      <c r="G261" s="134">
        <v>2053</v>
      </c>
    </row>
    <row r="262" spans="1:7" s="121" customFormat="1" ht="25.5" x14ac:dyDescent="0.25">
      <c r="A262" s="110" t="s">
        <v>481</v>
      </c>
      <c r="B262" s="105">
        <v>7</v>
      </c>
      <c r="C262" s="415">
        <v>10</v>
      </c>
      <c r="D262" s="415">
        <v>3</v>
      </c>
      <c r="E262" s="133" t="s">
        <v>482</v>
      </c>
      <c r="F262" s="417">
        <v>0</v>
      </c>
      <c r="G262" s="135">
        <f>+G263+G264</f>
        <v>16504.3</v>
      </c>
    </row>
    <row r="263" spans="1:7" ht="29.25" customHeight="1" x14ac:dyDescent="0.25">
      <c r="A263" s="72" t="s">
        <v>416</v>
      </c>
      <c r="B263" s="111">
        <v>7</v>
      </c>
      <c r="C263" s="419">
        <v>10</v>
      </c>
      <c r="D263" s="419">
        <v>3</v>
      </c>
      <c r="E263" s="125" t="s">
        <v>482</v>
      </c>
      <c r="F263" s="114">
        <v>313</v>
      </c>
      <c r="G263" s="134">
        <v>16360.3</v>
      </c>
    </row>
    <row r="264" spans="1:7" ht="38.450000000000003" customHeight="1" x14ac:dyDescent="0.25">
      <c r="A264" s="117" t="s">
        <v>284</v>
      </c>
      <c r="B264" s="111">
        <v>7</v>
      </c>
      <c r="C264" s="419">
        <v>10</v>
      </c>
      <c r="D264" s="419">
        <v>3</v>
      </c>
      <c r="E264" s="125" t="s">
        <v>482</v>
      </c>
      <c r="F264" s="114">
        <v>244</v>
      </c>
      <c r="G264" s="134">
        <v>144</v>
      </c>
    </row>
    <row r="265" spans="1:7" ht="38.25" customHeight="1" x14ac:dyDescent="0.25">
      <c r="A265" s="110" t="s">
        <v>483</v>
      </c>
      <c r="B265" s="105">
        <v>7</v>
      </c>
      <c r="C265" s="415">
        <v>10</v>
      </c>
      <c r="D265" s="415">
        <v>3</v>
      </c>
      <c r="E265" s="128" t="s">
        <v>484</v>
      </c>
      <c r="F265" s="417">
        <v>0</v>
      </c>
      <c r="G265" s="135">
        <f>+G266+G267</f>
        <v>12150</v>
      </c>
    </row>
    <row r="266" spans="1:7" ht="27.75" customHeight="1" x14ac:dyDescent="0.25">
      <c r="A266" s="72" t="s">
        <v>416</v>
      </c>
      <c r="B266" s="111">
        <v>7</v>
      </c>
      <c r="C266" s="419">
        <v>10</v>
      </c>
      <c r="D266" s="419">
        <v>3</v>
      </c>
      <c r="E266" s="122" t="s">
        <v>484</v>
      </c>
      <c r="F266" s="114">
        <v>313</v>
      </c>
      <c r="G266" s="134">
        <v>11900.2</v>
      </c>
    </row>
    <row r="267" spans="1:7" ht="38.450000000000003" customHeight="1" x14ac:dyDescent="0.25">
      <c r="A267" s="117" t="s">
        <v>284</v>
      </c>
      <c r="B267" s="111">
        <v>7</v>
      </c>
      <c r="C267" s="419">
        <v>10</v>
      </c>
      <c r="D267" s="419">
        <v>3</v>
      </c>
      <c r="E267" s="122" t="s">
        <v>484</v>
      </c>
      <c r="F267" s="114">
        <v>244</v>
      </c>
      <c r="G267" s="134">
        <f>199.8+50</f>
        <v>249.8</v>
      </c>
    </row>
    <row r="268" spans="1:7" ht="27.75" customHeight="1" x14ac:dyDescent="0.25">
      <c r="A268" s="110" t="s">
        <v>485</v>
      </c>
      <c r="B268" s="105">
        <v>7</v>
      </c>
      <c r="C268" s="415">
        <v>10</v>
      </c>
      <c r="D268" s="415">
        <v>3</v>
      </c>
      <c r="E268" s="128" t="s">
        <v>486</v>
      </c>
      <c r="F268" s="417">
        <v>0</v>
      </c>
      <c r="G268" s="135">
        <f>+G269+G270</f>
        <v>36.300000000000004</v>
      </c>
    </row>
    <row r="269" spans="1:7" ht="27.75" customHeight="1" x14ac:dyDescent="0.25">
      <c r="A269" s="72" t="s">
        <v>416</v>
      </c>
      <c r="B269" s="111">
        <v>7</v>
      </c>
      <c r="C269" s="419">
        <v>10</v>
      </c>
      <c r="D269" s="419">
        <v>3</v>
      </c>
      <c r="E269" s="122" t="s">
        <v>486</v>
      </c>
      <c r="F269" s="114">
        <v>313</v>
      </c>
      <c r="G269" s="134">
        <v>35.1</v>
      </c>
    </row>
    <row r="270" spans="1:7" s="121" customFormat="1" ht="38.450000000000003" customHeight="1" x14ac:dyDescent="0.25">
      <c r="A270" s="117" t="s">
        <v>284</v>
      </c>
      <c r="B270" s="111">
        <v>7</v>
      </c>
      <c r="C270" s="419">
        <v>10</v>
      </c>
      <c r="D270" s="419">
        <v>3</v>
      </c>
      <c r="E270" s="122" t="s">
        <v>486</v>
      </c>
      <c r="F270" s="114">
        <v>244</v>
      </c>
      <c r="G270" s="134">
        <v>1.2</v>
      </c>
    </row>
    <row r="271" spans="1:7" ht="25.5" x14ac:dyDescent="0.25">
      <c r="A271" s="110" t="s">
        <v>487</v>
      </c>
      <c r="B271" s="105">
        <v>7</v>
      </c>
      <c r="C271" s="415">
        <v>10</v>
      </c>
      <c r="D271" s="415">
        <v>3</v>
      </c>
      <c r="E271" s="133" t="s">
        <v>488</v>
      </c>
      <c r="F271" s="417">
        <v>0</v>
      </c>
      <c r="G271" s="135">
        <f>+G272+G273</f>
        <v>8600</v>
      </c>
    </row>
    <row r="272" spans="1:7" ht="25.5" x14ac:dyDescent="0.25">
      <c r="A272" s="72" t="s">
        <v>416</v>
      </c>
      <c r="B272" s="111">
        <v>7</v>
      </c>
      <c r="C272" s="419">
        <v>10</v>
      </c>
      <c r="D272" s="419">
        <v>3</v>
      </c>
      <c r="E272" s="125" t="s">
        <v>488</v>
      </c>
      <c r="F272" s="114">
        <v>313</v>
      </c>
      <c r="G272" s="134">
        <v>8450</v>
      </c>
    </row>
    <row r="273" spans="1:7" ht="40.15" customHeight="1" x14ac:dyDescent="0.25">
      <c r="A273" s="117" t="s">
        <v>284</v>
      </c>
      <c r="B273" s="111">
        <v>7</v>
      </c>
      <c r="C273" s="419">
        <v>10</v>
      </c>
      <c r="D273" s="419">
        <v>3</v>
      </c>
      <c r="E273" s="125" t="s">
        <v>488</v>
      </c>
      <c r="F273" s="114">
        <v>244</v>
      </c>
      <c r="G273" s="134">
        <v>150</v>
      </c>
    </row>
    <row r="274" spans="1:7" ht="28.5" customHeight="1" x14ac:dyDescent="0.25">
      <c r="A274" s="110" t="s">
        <v>489</v>
      </c>
      <c r="B274" s="105">
        <v>7</v>
      </c>
      <c r="C274" s="415">
        <v>10</v>
      </c>
      <c r="D274" s="415">
        <v>3</v>
      </c>
      <c r="E274" s="133" t="s">
        <v>490</v>
      </c>
      <c r="F274" s="417">
        <v>0</v>
      </c>
      <c r="G274" s="135">
        <f>+G275+G276</f>
        <v>10202</v>
      </c>
    </row>
    <row r="275" spans="1:7" ht="29.25" customHeight="1" x14ac:dyDescent="0.25">
      <c r="A275" s="72" t="s">
        <v>416</v>
      </c>
      <c r="B275" s="111">
        <v>7</v>
      </c>
      <c r="C275" s="419">
        <v>10</v>
      </c>
      <c r="D275" s="419">
        <v>3</v>
      </c>
      <c r="E275" s="125" t="s">
        <v>490</v>
      </c>
      <c r="F275" s="114">
        <v>313</v>
      </c>
      <c r="G275" s="134">
        <v>9902</v>
      </c>
    </row>
    <row r="276" spans="1:7" ht="37.9" customHeight="1" x14ac:dyDescent="0.25">
      <c r="A276" s="117" t="s">
        <v>284</v>
      </c>
      <c r="B276" s="111">
        <v>7</v>
      </c>
      <c r="C276" s="419">
        <v>10</v>
      </c>
      <c r="D276" s="419">
        <v>3</v>
      </c>
      <c r="E276" s="125" t="s">
        <v>490</v>
      </c>
      <c r="F276" s="114">
        <v>244</v>
      </c>
      <c r="G276" s="134">
        <v>300</v>
      </c>
    </row>
    <row r="277" spans="1:7" ht="32.25" hidden="1" customHeight="1" x14ac:dyDescent="0.25">
      <c r="A277" s="110" t="s">
        <v>491</v>
      </c>
      <c r="B277" s="105">
        <v>7</v>
      </c>
      <c r="C277" s="415">
        <v>10</v>
      </c>
      <c r="D277" s="415">
        <v>3</v>
      </c>
      <c r="E277" s="128" t="s">
        <v>492</v>
      </c>
      <c r="F277" s="417">
        <v>0</v>
      </c>
      <c r="G277" s="135">
        <f>+G278</f>
        <v>0</v>
      </c>
    </row>
    <row r="278" spans="1:7" ht="25.5" hidden="1" x14ac:dyDescent="0.25">
      <c r="A278" s="432" t="s">
        <v>416</v>
      </c>
      <c r="B278" s="433">
        <v>7</v>
      </c>
      <c r="C278" s="434">
        <v>10</v>
      </c>
      <c r="D278" s="434">
        <v>3</v>
      </c>
      <c r="E278" s="435" t="s">
        <v>492</v>
      </c>
      <c r="F278" s="436">
        <v>313</v>
      </c>
      <c r="G278" s="437"/>
    </row>
    <row r="279" spans="1:7" s="121" customFormat="1" ht="43.15" customHeight="1" x14ac:dyDescent="0.25">
      <c r="A279" s="105" t="s">
        <v>493</v>
      </c>
      <c r="B279" s="105">
        <v>7</v>
      </c>
      <c r="C279" s="415">
        <v>10</v>
      </c>
      <c r="D279" s="415">
        <v>3</v>
      </c>
      <c r="E279" s="128"/>
      <c r="F279" s="417"/>
      <c r="G279" s="135">
        <f>+G280+G281+G282</f>
        <v>80</v>
      </c>
    </row>
    <row r="280" spans="1:7" s="121" customFormat="1" ht="25.5" hidden="1" x14ac:dyDescent="0.25">
      <c r="A280" s="72" t="s">
        <v>416</v>
      </c>
      <c r="B280" s="111">
        <v>7</v>
      </c>
      <c r="C280" s="419">
        <v>10</v>
      </c>
      <c r="D280" s="419">
        <v>3</v>
      </c>
      <c r="E280" s="122" t="s">
        <v>495</v>
      </c>
      <c r="F280" s="425">
        <v>313</v>
      </c>
      <c r="G280" s="135"/>
    </row>
    <row r="281" spans="1:7" s="121" customFormat="1" ht="24.75" hidden="1" customHeight="1" x14ac:dyDescent="0.25">
      <c r="A281" s="117" t="s">
        <v>284</v>
      </c>
      <c r="B281" s="111">
        <v>7</v>
      </c>
      <c r="C281" s="419">
        <v>10</v>
      </c>
      <c r="D281" s="419">
        <v>3</v>
      </c>
      <c r="E281" s="122" t="s">
        <v>496</v>
      </c>
      <c r="F281" s="425">
        <v>244</v>
      </c>
      <c r="G281" s="135"/>
    </row>
    <row r="282" spans="1:7" s="121" customFormat="1" ht="37.9" customHeight="1" x14ac:dyDescent="0.25">
      <c r="A282" s="117" t="s">
        <v>284</v>
      </c>
      <c r="B282" s="111">
        <v>7</v>
      </c>
      <c r="C282" s="419">
        <v>10</v>
      </c>
      <c r="D282" s="419">
        <v>3</v>
      </c>
      <c r="E282" s="122" t="s">
        <v>494</v>
      </c>
      <c r="F282" s="114">
        <v>244</v>
      </c>
      <c r="G282" s="134">
        <v>80</v>
      </c>
    </row>
    <row r="283" spans="1:7" s="121" customFormat="1" ht="38.450000000000003" customHeight="1" x14ac:dyDescent="0.25">
      <c r="A283" s="110" t="s">
        <v>498</v>
      </c>
      <c r="B283" s="105">
        <v>7</v>
      </c>
      <c r="C283" s="415">
        <v>10</v>
      </c>
      <c r="D283" s="415">
        <v>4</v>
      </c>
      <c r="E283" s="128" t="s">
        <v>499</v>
      </c>
      <c r="F283" s="417">
        <v>0</v>
      </c>
      <c r="G283" s="135">
        <f>+G284+G286+G285</f>
        <v>99708.299999999988</v>
      </c>
    </row>
    <row r="284" spans="1:7" s="121" customFormat="1" ht="27" customHeight="1" x14ac:dyDescent="0.25">
      <c r="A284" s="72" t="s">
        <v>416</v>
      </c>
      <c r="B284" s="111">
        <v>7</v>
      </c>
      <c r="C284" s="419">
        <v>10</v>
      </c>
      <c r="D284" s="419">
        <v>4</v>
      </c>
      <c r="E284" s="122" t="s">
        <v>499</v>
      </c>
      <c r="F284" s="114">
        <v>313</v>
      </c>
      <c r="G284" s="134">
        <v>80756.399999999994</v>
      </c>
    </row>
    <row r="285" spans="1:7" s="121" customFormat="1" ht="39.6" customHeight="1" x14ac:dyDescent="0.25">
      <c r="A285" s="117" t="s">
        <v>284</v>
      </c>
      <c r="B285" s="111">
        <v>7</v>
      </c>
      <c r="C285" s="419">
        <v>10</v>
      </c>
      <c r="D285" s="419">
        <v>4</v>
      </c>
      <c r="E285" s="122" t="s">
        <v>499</v>
      </c>
      <c r="F285" s="114">
        <v>244</v>
      </c>
      <c r="G285" s="134">
        <v>300</v>
      </c>
    </row>
    <row r="286" spans="1:7" ht="28.15" customHeight="1" x14ac:dyDescent="0.25">
      <c r="A286" s="138" t="s">
        <v>416</v>
      </c>
      <c r="B286" s="111">
        <v>7</v>
      </c>
      <c r="C286" s="419">
        <v>10</v>
      </c>
      <c r="D286" s="419">
        <v>4</v>
      </c>
      <c r="E286" s="140" t="s">
        <v>500</v>
      </c>
      <c r="F286" s="141">
        <v>313</v>
      </c>
      <c r="G286" s="142">
        <v>18651.900000000001</v>
      </c>
    </row>
    <row r="287" spans="1:7" s="121" customFormat="1" ht="38.25" hidden="1" x14ac:dyDescent="0.25">
      <c r="A287" s="105" t="s">
        <v>504</v>
      </c>
      <c r="B287" s="105">
        <v>7</v>
      </c>
      <c r="C287" s="415">
        <v>10</v>
      </c>
      <c r="D287" s="415">
        <v>6</v>
      </c>
      <c r="E287" s="128"/>
      <c r="F287" s="417"/>
      <c r="G287" s="135">
        <f>+G288</f>
        <v>0</v>
      </c>
    </row>
    <row r="288" spans="1:7" s="121" customFormat="1" ht="26.25" hidden="1" customHeight="1" x14ac:dyDescent="0.25">
      <c r="A288" s="117" t="s">
        <v>284</v>
      </c>
      <c r="B288" s="111">
        <v>7</v>
      </c>
      <c r="C288" s="419">
        <v>10</v>
      </c>
      <c r="D288" s="419">
        <v>6</v>
      </c>
      <c r="E288" s="122" t="s">
        <v>506</v>
      </c>
      <c r="F288" s="425">
        <v>244</v>
      </c>
      <c r="G288" s="134"/>
    </row>
    <row r="289" spans="1:7" ht="25.5" x14ac:dyDescent="0.25">
      <c r="A289" s="110" t="s">
        <v>507</v>
      </c>
      <c r="B289" s="105">
        <v>7</v>
      </c>
      <c r="C289" s="415">
        <v>10</v>
      </c>
      <c r="D289" s="415">
        <v>6</v>
      </c>
      <c r="E289" s="133" t="s">
        <v>508</v>
      </c>
      <c r="F289" s="417"/>
      <c r="G289" s="135">
        <f>+G290+G291</f>
        <v>1075.0999999999999</v>
      </c>
    </row>
    <row r="290" spans="1:7" ht="27.75" hidden="1" customHeight="1" x14ac:dyDescent="0.25">
      <c r="A290" s="71" t="s">
        <v>282</v>
      </c>
      <c r="B290" s="111">
        <v>7</v>
      </c>
      <c r="C290" s="419">
        <v>10</v>
      </c>
      <c r="D290" s="419">
        <v>6</v>
      </c>
      <c r="E290" s="418" t="s">
        <v>508</v>
      </c>
      <c r="F290" s="425">
        <v>242</v>
      </c>
      <c r="G290" s="134"/>
    </row>
    <row r="291" spans="1:7" ht="40.15" customHeight="1" x14ac:dyDescent="0.25">
      <c r="A291" s="117" t="s">
        <v>284</v>
      </c>
      <c r="B291" s="111">
        <v>7</v>
      </c>
      <c r="C291" s="419">
        <v>10</v>
      </c>
      <c r="D291" s="419">
        <v>6</v>
      </c>
      <c r="E291" s="125" t="s">
        <v>508</v>
      </c>
      <c r="F291" s="114">
        <v>244</v>
      </c>
      <c r="G291" s="134">
        <v>1075.0999999999999</v>
      </c>
    </row>
    <row r="292" spans="1:7" s="121" customFormat="1" ht="25.5" customHeight="1" x14ac:dyDescent="0.25">
      <c r="A292" s="110" t="s">
        <v>509</v>
      </c>
      <c r="B292" s="105">
        <v>7</v>
      </c>
      <c r="C292" s="415">
        <v>10</v>
      </c>
      <c r="D292" s="415">
        <v>6</v>
      </c>
      <c r="E292" s="133"/>
      <c r="F292" s="417"/>
      <c r="G292" s="135">
        <f>SUM(G293:G299)</f>
        <v>4316.7</v>
      </c>
    </row>
    <row r="293" spans="1:7" s="121" customFormat="1" ht="25.5" x14ac:dyDescent="0.25">
      <c r="A293" s="111" t="s">
        <v>269</v>
      </c>
      <c r="B293" s="111">
        <v>7</v>
      </c>
      <c r="C293" s="419">
        <v>10</v>
      </c>
      <c r="D293" s="419">
        <v>6</v>
      </c>
      <c r="E293" s="122" t="s">
        <v>510</v>
      </c>
      <c r="F293" s="114">
        <v>121</v>
      </c>
      <c r="G293" s="134">
        <v>2857.7</v>
      </c>
    </row>
    <row r="294" spans="1:7" s="121" customFormat="1" ht="51" x14ac:dyDescent="0.25">
      <c r="A294" s="71" t="s">
        <v>272</v>
      </c>
      <c r="B294" s="111">
        <v>7</v>
      </c>
      <c r="C294" s="419">
        <v>10</v>
      </c>
      <c r="D294" s="419">
        <v>6</v>
      </c>
      <c r="E294" s="122" t="s">
        <v>510</v>
      </c>
      <c r="F294" s="114">
        <v>129</v>
      </c>
      <c r="G294" s="134">
        <v>863</v>
      </c>
    </row>
    <row r="295" spans="1:7" ht="25.5" x14ac:dyDescent="0.25">
      <c r="A295" s="117" t="s">
        <v>280</v>
      </c>
      <c r="B295" s="111">
        <v>7</v>
      </c>
      <c r="C295" s="419">
        <v>10</v>
      </c>
      <c r="D295" s="419">
        <v>6</v>
      </c>
      <c r="E295" s="122" t="s">
        <v>510</v>
      </c>
      <c r="F295" s="114">
        <v>122</v>
      </c>
      <c r="G295" s="134">
        <v>50</v>
      </c>
    </row>
    <row r="296" spans="1:7" ht="25.5" x14ac:dyDescent="0.25">
      <c r="A296" s="71" t="s">
        <v>282</v>
      </c>
      <c r="B296" s="111">
        <v>7</v>
      </c>
      <c r="C296" s="419">
        <v>10</v>
      </c>
      <c r="D296" s="419">
        <v>6</v>
      </c>
      <c r="E296" s="122" t="s">
        <v>510</v>
      </c>
      <c r="F296" s="114">
        <v>242</v>
      </c>
      <c r="G296" s="134">
        <v>265</v>
      </c>
    </row>
    <row r="297" spans="1:7" ht="38.25" x14ac:dyDescent="0.25">
      <c r="A297" s="117" t="s">
        <v>284</v>
      </c>
      <c r="B297" s="111">
        <v>7</v>
      </c>
      <c r="C297" s="419">
        <v>10</v>
      </c>
      <c r="D297" s="419">
        <v>6</v>
      </c>
      <c r="E297" s="122" t="s">
        <v>510</v>
      </c>
      <c r="F297" s="114">
        <v>244</v>
      </c>
      <c r="G297" s="134">
        <v>280</v>
      </c>
    </row>
    <row r="298" spans="1:7" ht="25.5" x14ac:dyDescent="0.25">
      <c r="A298" s="111" t="s">
        <v>287</v>
      </c>
      <c r="B298" s="111">
        <v>7</v>
      </c>
      <c r="C298" s="419">
        <v>10</v>
      </c>
      <c r="D298" s="419">
        <v>6</v>
      </c>
      <c r="E298" s="122" t="s">
        <v>510</v>
      </c>
      <c r="F298" s="114">
        <v>851</v>
      </c>
      <c r="G298" s="134">
        <v>1</v>
      </c>
    </row>
    <row r="299" spans="1:7" ht="16.5" hidden="1" customHeight="1" x14ac:dyDescent="0.25">
      <c r="A299" s="111" t="s">
        <v>289</v>
      </c>
      <c r="B299" s="111">
        <v>7</v>
      </c>
      <c r="C299" s="419">
        <v>10</v>
      </c>
      <c r="D299" s="419">
        <v>6</v>
      </c>
      <c r="E299" s="122" t="s">
        <v>515</v>
      </c>
      <c r="F299" s="425">
        <v>852</v>
      </c>
      <c r="G299" s="134"/>
    </row>
    <row r="306" spans="1:7" x14ac:dyDescent="0.25">
      <c r="A306" s="438"/>
      <c r="B306" s="439"/>
      <c r="C306" s="439"/>
      <c r="D306" s="439"/>
      <c r="E306" s="439"/>
      <c r="F306" s="439"/>
      <c r="G306" s="440"/>
    </row>
    <row r="307" spans="1:7" x14ac:dyDescent="0.25">
      <c r="A307" s="438"/>
      <c r="B307" s="439"/>
      <c r="C307" s="439"/>
      <c r="D307" s="439"/>
      <c r="E307" s="439"/>
      <c r="F307" s="439"/>
      <c r="G307" s="440"/>
    </row>
    <row r="308" spans="1:7" x14ac:dyDescent="0.25">
      <c r="A308" s="438"/>
      <c r="B308" s="439"/>
      <c r="C308" s="439"/>
      <c r="D308" s="439"/>
      <c r="E308" s="439"/>
      <c r="F308" s="439"/>
      <c r="G308" s="440"/>
    </row>
    <row r="309" spans="1:7" x14ac:dyDescent="0.25">
      <c r="A309" s="438"/>
      <c r="B309" s="439"/>
      <c r="C309" s="439"/>
      <c r="D309" s="439"/>
      <c r="E309" s="439"/>
      <c r="F309" s="439"/>
      <c r="G309" s="440"/>
    </row>
    <row r="310" spans="1:7" x14ac:dyDescent="0.25">
      <c r="A310" s="438"/>
      <c r="B310" s="439"/>
      <c r="C310" s="439"/>
      <c r="D310" s="439"/>
      <c r="E310" s="439"/>
      <c r="F310" s="439"/>
      <c r="G310" s="440"/>
    </row>
    <row r="311" spans="1:7" x14ac:dyDescent="0.25">
      <c r="A311" s="438"/>
      <c r="B311" s="439"/>
      <c r="C311" s="439"/>
      <c r="D311" s="439"/>
      <c r="E311" s="439"/>
      <c r="F311" s="439"/>
      <c r="G311" s="440"/>
    </row>
    <row r="312" spans="1:7" x14ac:dyDescent="0.25">
      <c r="A312" s="438"/>
      <c r="B312" s="439"/>
      <c r="C312" s="439"/>
      <c r="D312" s="439"/>
      <c r="E312" s="439"/>
      <c r="F312" s="439"/>
      <c r="G312" s="440"/>
    </row>
    <row r="313" spans="1:7" x14ac:dyDescent="0.25">
      <c r="A313" s="438"/>
      <c r="B313" s="439"/>
      <c r="C313" s="439"/>
      <c r="D313" s="439"/>
      <c r="E313" s="439"/>
      <c r="F313" s="439"/>
      <c r="G313" s="440"/>
    </row>
    <row r="314" spans="1:7" x14ac:dyDescent="0.25">
      <c r="A314" s="438"/>
      <c r="B314" s="439"/>
      <c r="C314" s="439"/>
      <c r="D314" s="439"/>
      <c r="E314" s="439"/>
      <c r="F314" s="439"/>
      <c r="G314" s="440"/>
    </row>
    <row r="315" spans="1:7" x14ac:dyDescent="0.25">
      <c r="A315" s="438"/>
      <c r="B315" s="439"/>
      <c r="C315" s="439"/>
      <c r="D315" s="439"/>
      <c r="E315" s="439"/>
      <c r="F315" s="439"/>
      <c r="G315" s="440"/>
    </row>
    <row r="316" spans="1:7" x14ac:dyDescent="0.25">
      <c r="A316" s="438"/>
      <c r="B316" s="439"/>
      <c r="C316" s="439"/>
      <c r="D316" s="439"/>
      <c r="E316" s="439"/>
      <c r="F316" s="439"/>
      <c r="G316" s="439"/>
    </row>
    <row r="317" spans="1:7" x14ac:dyDescent="0.25">
      <c r="A317" s="438"/>
      <c r="B317" s="439"/>
      <c r="C317" s="439"/>
      <c r="D317" s="439"/>
      <c r="E317" s="439"/>
      <c r="F317" s="439"/>
      <c r="G317" s="439"/>
    </row>
    <row r="318" spans="1:7" x14ac:dyDescent="0.25">
      <c r="A318" s="438"/>
      <c r="B318" s="439"/>
      <c r="C318" s="439"/>
      <c r="D318" s="439"/>
      <c r="E318" s="439"/>
      <c r="F318" s="439"/>
      <c r="G318" s="439"/>
    </row>
    <row r="319" spans="1:7" x14ac:dyDescent="0.25">
      <c r="A319" s="438"/>
      <c r="B319" s="439"/>
      <c r="C319" s="439"/>
      <c r="D319" s="439"/>
      <c r="E319" s="439"/>
      <c r="F319" s="439"/>
      <c r="G319" s="439"/>
    </row>
    <row r="320" spans="1:7" x14ac:dyDescent="0.25">
      <c r="A320" s="438"/>
      <c r="B320" s="439"/>
      <c r="C320" s="439"/>
      <c r="D320" s="439"/>
      <c r="E320" s="439"/>
      <c r="F320" s="439"/>
      <c r="G320" s="439"/>
    </row>
    <row r="321" spans="1:7" x14ac:dyDescent="0.25">
      <c r="A321" s="438"/>
      <c r="B321" s="439"/>
      <c r="C321" s="439"/>
      <c r="D321" s="439"/>
      <c r="E321" s="439"/>
      <c r="F321" s="439"/>
      <c r="G321" s="439"/>
    </row>
    <row r="322" spans="1:7" x14ac:dyDescent="0.25">
      <c r="A322" s="438"/>
      <c r="B322" s="439"/>
      <c r="C322" s="439"/>
      <c r="D322" s="439"/>
      <c r="E322" s="439"/>
      <c r="F322" s="439"/>
      <c r="G322" s="439"/>
    </row>
    <row r="323" spans="1:7" x14ac:dyDescent="0.25">
      <c r="A323" s="438"/>
      <c r="B323" s="439"/>
      <c r="C323" s="439"/>
      <c r="D323" s="439"/>
      <c r="E323" s="439"/>
      <c r="F323" s="439"/>
      <c r="G323" s="439"/>
    </row>
    <row r="324" spans="1:7" x14ac:dyDescent="0.25">
      <c r="A324" s="438"/>
      <c r="B324" s="439"/>
      <c r="C324" s="439"/>
      <c r="D324" s="439"/>
      <c r="E324" s="439"/>
      <c r="F324" s="439"/>
      <c r="G324" s="439"/>
    </row>
    <row r="325" spans="1:7" x14ac:dyDescent="0.25">
      <c r="A325" s="438"/>
      <c r="B325" s="439"/>
      <c r="C325" s="439"/>
      <c r="D325" s="439"/>
      <c r="E325" s="439"/>
      <c r="F325" s="439"/>
      <c r="G325" s="439"/>
    </row>
    <row r="326" spans="1:7" x14ac:dyDescent="0.25">
      <c r="A326" s="438"/>
      <c r="B326" s="439"/>
      <c r="C326" s="439"/>
      <c r="D326" s="439"/>
      <c r="E326" s="439"/>
      <c r="F326" s="439"/>
      <c r="G326" s="439"/>
    </row>
    <row r="327" spans="1:7" x14ac:dyDescent="0.25">
      <c r="A327" s="438"/>
      <c r="B327" s="439"/>
      <c r="C327" s="439"/>
      <c r="D327" s="439"/>
      <c r="E327" s="439"/>
      <c r="F327" s="439"/>
      <c r="G327" s="439"/>
    </row>
    <row r="328" spans="1:7" x14ac:dyDescent="0.25">
      <c r="A328" s="438"/>
      <c r="B328" s="439"/>
      <c r="C328" s="439"/>
      <c r="D328" s="439"/>
      <c r="E328" s="439"/>
      <c r="F328" s="439"/>
      <c r="G328" s="439"/>
    </row>
    <row r="329" spans="1:7" x14ac:dyDescent="0.25">
      <c r="A329" s="438"/>
      <c r="B329" s="439"/>
      <c r="C329" s="439"/>
      <c r="D329" s="439"/>
      <c r="E329" s="439"/>
      <c r="F329" s="439"/>
      <c r="G329" s="439"/>
    </row>
    <row r="330" spans="1:7" x14ac:dyDescent="0.25">
      <c r="A330" s="438"/>
      <c r="B330" s="439"/>
      <c r="C330" s="439"/>
      <c r="D330" s="439"/>
      <c r="E330" s="439"/>
      <c r="F330" s="439"/>
      <c r="G330" s="439"/>
    </row>
    <row r="331" spans="1:7" x14ac:dyDescent="0.25">
      <c r="A331" s="438"/>
      <c r="B331" s="439"/>
      <c r="C331" s="439"/>
      <c r="D331" s="439"/>
      <c r="E331" s="439"/>
      <c r="F331" s="439"/>
      <c r="G331" s="439"/>
    </row>
    <row r="332" spans="1:7" x14ac:dyDescent="0.25">
      <c r="A332" s="438"/>
      <c r="B332" s="439"/>
      <c r="C332" s="439"/>
      <c r="D332" s="439"/>
      <c r="E332" s="439"/>
      <c r="F332" s="439"/>
      <c r="G332" s="439"/>
    </row>
    <row r="333" spans="1:7" x14ac:dyDescent="0.25">
      <c r="A333" s="438"/>
      <c r="B333" s="439"/>
      <c r="C333" s="439"/>
      <c r="D333" s="439"/>
      <c r="E333" s="439"/>
      <c r="F333" s="439"/>
      <c r="G333" s="439"/>
    </row>
    <row r="334" spans="1:7" x14ac:dyDescent="0.25">
      <c r="A334" s="438"/>
      <c r="B334" s="439"/>
      <c r="C334" s="439"/>
      <c r="D334" s="439"/>
      <c r="E334" s="439"/>
      <c r="F334" s="439"/>
      <c r="G334" s="439"/>
    </row>
    <row r="335" spans="1:7" x14ac:dyDescent="0.25">
      <c r="A335" s="438"/>
      <c r="B335" s="439"/>
      <c r="C335" s="439"/>
      <c r="D335" s="439"/>
      <c r="E335" s="439"/>
      <c r="F335" s="439"/>
      <c r="G335" s="439"/>
    </row>
    <row r="336" spans="1:7" x14ac:dyDescent="0.25">
      <c r="A336" s="438"/>
      <c r="B336" s="439"/>
      <c r="C336" s="439"/>
      <c r="D336" s="439"/>
      <c r="E336" s="439"/>
      <c r="F336" s="439"/>
      <c r="G336" s="439"/>
    </row>
    <row r="337" spans="1:7" x14ac:dyDescent="0.25">
      <c r="A337" s="438"/>
      <c r="B337" s="439"/>
      <c r="C337" s="439"/>
      <c r="D337" s="439"/>
      <c r="E337" s="439"/>
      <c r="F337" s="439"/>
      <c r="G337" s="439"/>
    </row>
    <row r="338" spans="1:7" x14ac:dyDescent="0.25">
      <c r="A338" s="438"/>
      <c r="B338" s="439"/>
      <c r="C338" s="439"/>
      <c r="D338" s="439"/>
      <c r="E338" s="439"/>
      <c r="F338" s="439"/>
      <c r="G338" s="439"/>
    </row>
    <row r="339" spans="1:7" x14ac:dyDescent="0.25">
      <c r="A339" s="438"/>
      <c r="B339" s="439"/>
      <c r="C339" s="439"/>
      <c r="D339" s="439"/>
      <c r="E339" s="439"/>
      <c r="F339" s="439"/>
      <c r="G339" s="439"/>
    </row>
    <row r="340" spans="1:7" x14ac:dyDescent="0.25">
      <c r="A340" s="438"/>
      <c r="B340" s="439"/>
      <c r="C340" s="439"/>
      <c r="D340" s="439"/>
      <c r="E340" s="439"/>
      <c r="F340" s="439"/>
      <c r="G340" s="439"/>
    </row>
    <row r="341" spans="1:7" x14ac:dyDescent="0.25">
      <c r="A341" s="438"/>
      <c r="B341" s="439"/>
      <c r="C341" s="439"/>
      <c r="D341" s="439"/>
      <c r="E341" s="439"/>
      <c r="F341" s="439"/>
      <c r="G341" s="439"/>
    </row>
    <row r="342" spans="1:7" x14ac:dyDescent="0.25">
      <c r="A342" s="438"/>
      <c r="B342" s="439"/>
      <c r="C342" s="439"/>
      <c r="D342" s="439"/>
      <c r="E342" s="439"/>
      <c r="F342" s="439"/>
      <c r="G342" s="439"/>
    </row>
    <row r="343" spans="1:7" x14ac:dyDescent="0.25">
      <c r="A343" s="438"/>
      <c r="B343" s="439"/>
      <c r="C343" s="439"/>
      <c r="D343" s="439"/>
      <c r="E343" s="439"/>
      <c r="F343" s="439"/>
      <c r="G343" s="439"/>
    </row>
    <row r="344" spans="1:7" x14ac:dyDescent="0.25">
      <c r="A344" s="438"/>
      <c r="B344" s="439"/>
      <c r="C344" s="439"/>
      <c r="D344" s="439"/>
      <c r="E344" s="439"/>
      <c r="F344" s="439"/>
      <c r="G344" s="439"/>
    </row>
    <row r="345" spans="1:7" x14ac:dyDescent="0.25">
      <c r="A345" s="438"/>
      <c r="B345" s="439"/>
      <c r="C345" s="439"/>
      <c r="D345" s="439"/>
      <c r="E345" s="439"/>
      <c r="F345" s="439"/>
      <c r="G345" s="439"/>
    </row>
    <row r="346" spans="1:7" x14ac:dyDescent="0.25">
      <c r="A346" s="438"/>
      <c r="B346" s="439"/>
      <c r="C346" s="439"/>
      <c r="D346" s="439"/>
      <c r="E346" s="439"/>
      <c r="F346" s="439"/>
      <c r="G346" s="439"/>
    </row>
    <row r="347" spans="1:7" x14ac:dyDescent="0.25">
      <c r="A347" s="438"/>
      <c r="B347" s="439"/>
      <c r="C347" s="439"/>
      <c r="D347" s="439"/>
      <c r="E347" s="439"/>
      <c r="F347" s="439"/>
      <c r="G347" s="439"/>
    </row>
    <row r="348" spans="1:7" x14ac:dyDescent="0.25">
      <c r="A348" s="438"/>
      <c r="B348" s="439"/>
      <c r="C348" s="439"/>
      <c r="D348" s="439"/>
      <c r="E348" s="439"/>
      <c r="F348" s="439"/>
      <c r="G348" s="439"/>
    </row>
    <row r="349" spans="1:7" x14ac:dyDescent="0.25">
      <c r="A349" s="438"/>
      <c r="B349" s="439"/>
      <c r="C349" s="439"/>
      <c r="D349" s="439"/>
      <c r="E349" s="439"/>
      <c r="F349" s="439"/>
      <c r="G349" s="439"/>
    </row>
    <row r="350" spans="1:7" x14ac:dyDescent="0.25">
      <c r="A350" s="438"/>
      <c r="B350" s="439"/>
      <c r="C350" s="439"/>
      <c r="D350" s="439"/>
      <c r="E350" s="439"/>
      <c r="F350" s="439"/>
      <c r="G350" s="439"/>
    </row>
    <row r="351" spans="1:7" x14ac:dyDescent="0.25">
      <c r="A351" s="438"/>
      <c r="B351" s="439"/>
      <c r="C351" s="439"/>
      <c r="D351" s="439"/>
      <c r="E351" s="439"/>
      <c r="F351" s="439"/>
      <c r="G351" s="439"/>
    </row>
    <row r="352" spans="1:7" x14ac:dyDescent="0.25">
      <c r="A352" s="438"/>
      <c r="B352" s="439"/>
      <c r="C352" s="439"/>
      <c r="D352" s="439"/>
      <c r="E352" s="439"/>
      <c r="F352" s="439"/>
      <c r="G352" s="439"/>
    </row>
    <row r="353" spans="1:7" x14ac:dyDescent="0.25">
      <c r="A353" s="438"/>
      <c r="B353" s="439"/>
      <c r="C353" s="439"/>
      <c r="D353" s="439"/>
      <c r="E353" s="439"/>
      <c r="F353" s="439"/>
      <c r="G353" s="439"/>
    </row>
    <row r="354" spans="1:7" x14ac:dyDescent="0.25">
      <c r="A354" s="438"/>
      <c r="B354" s="439"/>
      <c r="C354" s="439"/>
      <c r="D354" s="439"/>
      <c r="E354" s="439"/>
      <c r="F354" s="439"/>
      <c r="G354" s="439"/>
    </row>
    <row r="355" spans="1:7" x14ac:dyDescent="0.25">
      <c r="A355" s="438"/>
      <c r="B355" s="439"/>
      <c r="C355" s="439"/>
      <c r="D355" s="439"/>
      <c r="E355" s="439"/>
      <c r="F355" s="439"/>
      <c r="G355" s="439"/>
    </row>
    <row r="356" spans="1:7" x14ac:dyDescent="0.25">
      <c r="A356" s="438"/>
      <c r="B356" s="439"/>
      <c r="C356" s="439"/>
      <c r="D356" s="439"/>
      <c r="E356" s="439"/>
      <c r="F356" s="439"/>
      <c r="G356" s="439"/>
    </row>
    <row r="357" spans="1:7" x14ac:dyDescent="0.25">
      <c r="A357" s="438"/>
      <c r="B357" s="439"/>
      <c r="C357" s="439"/>
      <c r="D357" s="439"/>
      <c r="E357" s="439"/>
      <c r="F357" s="439"/>
      <c r="G357" s="439"/>
    </row>
    <row r="358" spans="1:7" x14ac:dyDescent="0.25">
      <c r="A358" s="438"/>
      <c r="B358" s="439"/>
      <c r="C358" s="439"/>
      <c r="D358" s="439"/>
      <c r="E358" s="439"/>
      <c r="F358" s="439"/>
      <c r="G358" s="439"/>
    </row>
    <row r="359" spans="1:7" x14ac:dyDescent="0.25">
      <c r="A359" s="438"/>
      <c r="B359" s="439"/>
      <c r="C359" s="439"/>
      <c r="D359" s="439"/>
      <c r="E359" s="439"/>
      <c r="F359" s="439"/>
      <c r="G359" s="439"/>
    </row>
    <row r="360" spans="1:7" x14ac:dyDescent="0.25">
      <c r="A360" s="438"/>
      <c r="B360" s="439"/>
      <c r="C360" s="439"/>
      <c r="D360" s="439"/>
      <c r="E360" s="439"/>
      <c r="F360" s="439"/>
      <c r="G360" s="439"/>
    </row>
    <row r="361" spans="1:7" x14ac:dyDescent="0.25">
      <c r="A361" s="438"/>
      <c r="B361" s="439"/>
      <c r="C361" s="439"/>
      <c r="D361" s="439"/>
      <c r="E361" s="439"/>
      <c r="F361" s="439"/>
      <c r="G361" s="439"/>
    </row>
    <row r="362" spans="1:7" x14ac:dyDescent="0.25">
      <c r="A362" s="438"/>
      <c r="B362" s="439"/>
      <c r="C362" s="439"/>
      <c r="D362" s="439"/>
      <c r="E362" s="439"/>
      <c r="F362" s="439"/>
      <c r="G362" s="439"/>
    </row>
    <row r="363" spans="1:7" x14ac:dyDescent="0.25">
      <c r="A363" s="438"/>
      <c r="B363" s="439"/>
      <c r="C363" s="439"/>
      <c r="D363" s="439"/>
      <c r="E363" s="439"/>
      <c r="F363" s="439"/>
      <c r="G363" s="439"/>
    </row>
    <row r="364" spans="1:7" x14ac:dyDescent="0.25">
      <c r="A364" s="438"/>
      <c r="B364" s="439"/>
      <c r="C364" s="439"/>
      <c r="D364" s="439"/>
      <c r="E364" s="439"/>
      <c r="F364" s="439"/>
      <c r="G364" s="439"/>
    </row>
    <row r="365" spans="1:7" x14ac:dyDescent="0.25">
      <c r="A365" s="438"/>
      <c r="B365" s="439"/>
      <c r="C365" s="439"/>
      <c r="D365" s="439"/>
      <c r="E365" s="439"/>
      <c r="F365" s="439"/>
      <c r="G365" s="439"/>
    </row>
    <row r="366" spans="1:7" x14ac:dyDescent="0.25">
      <c r="A366" s="438"/>
      <c r="B366" s="439"/>
      <c r="C366" s="439"/>
      <c r="D366" s="439"/>
      <c r="E366" s="439"/>
      <c r="F366" s="439"/>
      <c r="G366" s="439"/>
    </row>
    <row r="367" spans="1:7" x14ac:dyDescent="0.25">
      <c r="A367" s="438"/>
      <c r="B367" s="439"/>
      <c r="C367" s="439"/>
      <c r="D367" s="439"/>
      <c r="E367" s="439"/>
      <c r="F367" s="439"/>
      <c r="G367" s="439"/>
    </row>
    <row r="368" spans="1:7" x14ac:dyDescent="0.25">
      <c r="A368" s="438"/>
      <c r="B368" s="439"/>
      <c r="C368" s="439"/>
      <c r="D368" s="439"/>
      <c r="E368" s="439"/>
      <c r="F368" s="439"/>
      <c r="G368" s="439"/>
    </row>
    <row r="369" spans="1:7" x14ac:dyDescent="0.25">
      <c r="A369" s="438"/>
      <c r="B369" s="439"/>
      <c r="C369" s="439"/>
      <c r="D369" s="439"/>
      <c r="E369" s="439"/>
      <c r="F369" s="439"/>
      <c r="G369" s="439"/>
    </row>
    <row r="370" spans="1:7" x14ac:dyDescent="0.25">
      <c r="A370" s="438"/>
      <c r="B370" s="439"/>
      <c r="C370" s="439"/>
      <c r="D370" s="439"/>
      <c r="E370" s="439"/>
      <c r="F370" s="439"/>
      <c r="G370" s="439"/>
    </row>
    <row r="371" spans="1:7" x14ac:dyDescent="0.25">
      <c r="A371" s="438"/>
      <c r="B371" s="439"/>
      <c r="C371" s="439"/>
      <c r="D371" s="439"/>
      <c r="E371" s="439"/>
      <c r="F371" s="439"/>
      <c r="G371" s="439"/>
    </row>
    <row r="372" spans="1:7" x14ac:dyDescent="0.25">
      <c r="A372" s="438"/>
      <c r="B372" s="439"/>
      <c r="C372" s="439"/>
      <c r="D372" s="439"/>
      <c r="E372" s="439"/>
      <c r="F372" s="439"/>
      <c r="G372" s="439"/>
    </row>
    <row r="373" spans="1:7" x14ac:dyDescent="0.25">
      <c r="A373" s="438"/>
      <c r="B373" s="439"/>
      <c r="C373" s="439"/>
      <c r="D373" s="439"/>
      <c r="E373" s="439"/>
      <c r="F373" s="439"/>
      <c r="G373" s="439"/>
    </row>
    <row r="374" spans="1:7" x14ac:dyDescent="0.25">
      <c r="A374" s="438"/>
      <c r="B374" s="439"/>
      <c r="C374" s="439"/>
      <c r="D374" s="439"/>
      <c r="E374" s="439"/>
      <c r="F374" s="439"/>
      <c r="G374" s="439"/>
    </row>
    <row r="375" spans="1:7" x14ac:dyDescent="0.25">
      <c r="A375" s="438"/>
      <c r="B375" s="439"/>
      <c r="C375" s="439"/>
      <c r="D375" s="439"/>
      <c r="E375" s="439"/>
      <c r="F375" s="439"/>
      <c r="G375" s="439"/>
    </row>
    <row r="376" spans="1:7" x14ac:dyDescent="0.25">
      <c r="A376" s="438"/>
      <c r="B376" s="439"/>
      <c r="C376" s="439"/>
      <c r="D376" s="439"/>
      <c r="E376" s="439"/>
      <c r="F376" s="439"/>
      <c r="G376" s="439"/>
    </row>
    <row r="377" spans="1:7" x14ac:dyDescent="0.25">
      <c r="A377" s="438"/>
      <c r="B377" s="439"/>
      <c r="C377" s="439"/>
      <c r="D377" s="439"/>
      <c r="E377" s="439"/>
      <c r="F377" s="439"/>
      <c r="G377" s="439"/>
    </row>
    <row r="378" spans="1:7" x14ac:dyDescent="0.25">
      <c r="A378" s="438"/>
      <c r="B378" s="439"/>
      <c r="C378" s="439"/>
      <c r="D378" s="439"/>
      <c r="E378" s="439"/>
      <c r="F378" s="439"/>
      <c r="G378" s="439"/>
    </row>
    <row r="379" spans="1:7" x14ac:dyDescent="0.25">
      <c r="A379" s="438"/>
      <c r="B379" s="439"/>
      <c r="C379" s="439"/>
      <c r="D379" s="439"/>
      <c r="E379" s="439"/>
      <c r="F379" s="439"/>
      <c r="G379" s="439"/>
    </row>
    <row r="380" spans="1:7" x14ac:dyDescent="0.25">
      <c r="A380" s="438"/>
      <c r="B380" s="439"/>
      <c r="C380" s="439"/>
      <c r="D380" s="439"/>
      <c r="E380" s="439"/>
      <c r="F380" s="439"/>
      <c r="G380" s="439"/>
    </row>
    <row r="381" spans="1:7" x14ac:dyDescent="0.25">
      <c r="A381" s="438"/>
      <c r="B381" s="439"/>
      <c r="C381" s="439"/>
      <c r="D381" s="439"/>
      <c r="E381" s="439"/>
      <c r="F381" s="439"/>
      <c r="G381" s="439"/>
    </row>
    <row r="382" spans="1:7" x14ac:dyDescent="0.25">
      <c r="A382" s="438"/>
      <c r="B382" s="439"/>
      <c r="C382" s="439"/>
      <c r="D382" s="439"/>
      <c r="E382" s="439"/>
      <c r="F382" s="439"/>
      <c r="G382" s="439"/>
    </row>
    <row r="383" spans="1:7" x14ac:dyDescent="0.25">
      <c r="A383" s="438"/>
      <c r="B383" s="439"/>
      <c r="C383" s="439"/>
      <c r="D383" s="439"/>
      <c r="E383" s="439"/>
      <c r="F383" s="439"/>
      <c r="G383" s="439"/>
    </row>
    <row r="384" spans="1:7" x14ac:dyDescent="0.25">
      <c r="A384" s="438"/>
      <c r="B384" s="439"/>
      <c r="C384" s="439"/>
      <c r="D384" s="439"/>
      <c r="E384" s="439"/>
      <c r="F384" s="439"/>
      <c r="G384" s="439"/>
    </row>
    <row r="385" spans="1:7" x14ac:dyDescent="0.25">
      <c r="A385" s="438"/>
      <c r="B385" s="439"/>
      <c r="C385" s="439"/>
      <c r="D385" s="439"/>
      <c r="E385" s="439"/>
      <c r="F385" s="439"/>
      <c r="G385" s="439"/>
    </row>
    <row r="386" spans="1:7" x14ac:dyDescent="0.25">
      <c r="A386" s="438"/>
      <c r="B386" s="439"/>
      <c r="C386" s="439"/>
      <c r="D386" s="439"/>
      <c r="E386" s="439"/>
      <c r="F386" s="439"/>
      <c r="G386" s="439"/>
    </row>
    <row r="387" spans="1:7" x14ac:dyDescent="0.25">
      <c r="A387" s="438"/>
      <c r="B387" s="439"/>
      <c r="C387" s="439"/>
      <c r="D387" s="439"/>
      <c r="E387" s="439"/>
      <c r="F387" s="439"/>
      <c r="G387" s="439"/>
    </row>
    <row r="388" spans="1:7" x14ac:dyDescent="0.25">
      <c r="A388" s="438"/>
      <c r="B388" s="439"/>
      <c r="C388" s="439"/>
      <c r="D388" s="439"/>
      <c r="E388" s="439"/>
      <c r="F388" s="439"/>
      <c r="G388" s="439"/>
    </row>
    <row r="389" spans="1:7" x14ac:dyDescent="0.25">
      <c r="A389" s="438"/>
      <c r="B389" s="439"/>
      <c r="C389" s="439"/>
      <c r="D389" s="439"/>
      <c r="E389" s="439"/>
      <c r="F389" s="439"/>
      <c r="G389" s="439"/>
    </row>
    <row r="390" spans="1:7" x14ac:dyDescent="0.25">
      <c r="A390" s="438"/>
      <c r="B390" s="439"/>
      <c r="C390" s="439"/>
      <c r="D390" s="439"/>
      <c r="E390" s="439"/>
      <c r="F390" s="439"/>
      <c r="G390" s="439"/>
    </row>
    <row r="391" spans="1:7" x14ac:dyDescent="0.25">
      <c r="A391" s="438"/>
      <c r="B391" s="439"/>
      <c r="C391" s="439"/>
      <c r="D391" s="439"/>
      <c r="E391" s="439"/>
      <c r="F391" s="439"/>
      <c r="G391" s="439"/>
    </row>
    <row r="392" spans="1:7" x14ac:dyDescent="0.25">
      <c r="A392" s="438"/>
      <c r="B392" s="439"/>
      <c r="C392" s="439"/>
      <c r="D392" s="439"/>
      <c r="E392" s="439"/>
      <c r="F392" s="439"/>
      <c r="G392" s="439"/>
    </row>
    <row r="393" spans="1:7" x14ac:dyDescent="0.25">
      <c r="A393" s="438"/>
      <c r="B393" s="439"/>
      <c r="C393" s="439"/>
      <c r="D393" s="439"/>
      <c r="E393" s="439"/>
      <c r="F393" s="439"/>
      <c r="G393" s="439"/>
    </row>
    <row r="394" spans="1:7" x14ac:dyDescent="0.25">
      <c r="A394" s="438"/>
      <c r="B394" s="439"/>
      <c r="C394" s="439"/>
      <c r="D394" s="439"/>
      <c r="E394" s="439"/>
      <c r="F394" s="439"/>
      <c r="G394" s="439"/>
    </row>
    <row r="395" spans="1:7" x14ac:dyDescent="0.25">
      <c r="A395" s="438"/>
      <c r="B395" s="439"/>
      <c r="C395" s="439"/>
      <c r="D395" s="439"/>
      <c r="E395" s="439"/>
      <c r="F395" s="439"/>
      <c r="G395" s="439"/>
    </row>
    <row r="396" spans="1:7" x14ac:dyDescent="0.25">
      <c r="A396" s="438"/>
      <c r="B396" s="439"/>
      <c r="C396" s="439"/>
      <c r="D396" s="439"/>
      <c r="E396" s="439"/>
      <c r="F396" s="439"/>
      <c r="G396" s="439"/>
    </row>
    <row r="397" spans="1:7" x14ac:dyDescent="0.25">
      <c r="A397" s="438"/>
      <c r="B397" s="439"/>
      <c r="C397" s="439"/>
      <c r="D397" s="439"/>
      <c r="E397" s="439"/>
      <c r="F397" s="439"/>
      <c r="G397" s="439"/>
    </row>
    <row r="398" spans="1:7" x14ac:dyDescent="0.25">
      <c r="A398" s="438"/>
      <c r="B398" s="439"/>
      <c r="C398" s="439"/>
      <c r="D398" s="439"/>
      <c r="E398" s="439"/>
      <c r="F398" s="439"/>
      <c r="G398" s="439"/>
    </row>
    <row r="399" spans="1:7" x14ac:dyDescent="0.25">
      <c r="A399" s="438"/>
      <c r="B399" s="439"/>
      <c r="C399" s="439"/>
      <c r="D399" s="439"/>
      <c r="E399" s="439"/>
      <c r="F399" s="439"/>
      <c r="G399" s="439"/>
    </row>
    <row r="400" spans="1:7" x14ac:dyDescent="0.25">
      <c r="A400" s="438"/>
      <c r="B400" s="439"/>
      <c r="C400" s="439"/>
      <c r="D400" s="439"/>
      <c r="E400" s="439"/>
      <c r="F400" s="439"/>
      <c r="G400" s="439"/>
    </row>
    <row r="401" spans="1:7" x14ac:dyDescent="0.25">
      <c r="A401" s="438"/>
      <c r="B401" s="439"/>
      <c r="C401" s="439"/>
      <c r="D401" s="439"/>
      <c r="E401" s="439"/>
      <c r="F401" s="439"/>
      <c r="G401" s="439"/>
    </row>
    <row r="402" spans="1:7" x14ac:dyDescent="0.25">
      <c r="A402" s="438"/>
      <c r="B402" s="439"/>
      <c r="C402" s="439"/>
      <c r="D402" s="439"/>
      <c r="E402" s="439"/>
      <c r="F402" s="439"/>
      <c r="G402" s="439"/>
    </row>
    <row r="403" spans="1:7" x14ac:dyDescent="0.25">
      <c r="A403" s="438"/>
      <c r="B403" s="439"/>
      <c r="C403" s="439"/>
      <c r="D403" s="439"/>
      <c r="E403" s="439"/>
      <c r="F403" s="439"/>
      <c r="G403" s="439"/>
    </row>
    <row r="404" spans="1:7" x14ac:dyDescent="0.25">
      <c r="A404" s="438"/>
      <c r="B404" s="439"/>
      <c r="C404" s="439"/>
      <c r="D404" s="439"/>
      <c r="E404" s="439"/>
      <c r="F404" s="439"/>
      <c r="G404" s="439"/>
    </row>
    <row r="405" spans="1:7" x14ac:dyDescent="0.25">
      <c r="A405" s="438"/>
      <c r="B405" s="439"/>
      <c r="C405" s="439"/>
      <c r="D405" s="439"/>
      <c r="E405" s="439"/>
      <c r="F405" s="439"/>
      <c r="G405" s="439"/>
    </row>
    <row r="406" spans="1:7" x14ac:dyDescent="0.25">
      <c r="A406" s="438"/>
      <c r="B406" s="439"/>
      <c r="C406" s="439"/>
      <c r="D406" s="439"/>
      <c r="E406" s="439"/>
      <c r="F406" s="439"/>
      <c r="G406" s="439"/>
    </row>
    <row r="407" spans="1:7" x14ac:dyDescent="0.25">
      <c r="A407" s="438"/>
      <c r="B407" s="439"/>
      <c r="C407" s="439"/>
      <c r="D407" s="439"/>
      <c r="E407" s="439"/>
      <c r="F407" s="439"/>
      <c r="G407" s="439"/>
    </row>
    <row r="408" spans="1:7" x14ac:dyDescent="0.25">
      <c r="A408" s="438"/>
      <c r="B408" s="439"/>
      <c r="C408" s="439"/>
      <c r="D408" s="439"/>
      <c r="E408" s="439"/>
      <c r="F408" s="439"/>
      <c r="G408" s="439"/>
    </row>
    <row r="409" spans="1:7" x14ac:dyDescent="0.25">
      <c r="A409" s="438"/>
      <c r="B409" s="439"/>
      <c r="C409" s="439"/>
      <c r="D409" s="439"/>
      <c r="E409" s="439"/>
      <c r="F409" s="439"/>
      <c r="G409" s="439"/>
    </row>
    <row r="410" spans="1:7" x14ac:dyDescent="0.25">
      <c r="A410" s="438"/>
      <c r="B410" s="439"/>
      <c r="C410" s="439"/>
      <c r="D410" s="439"/>
      <c r="E410" s="439"/>
      <c r="F410" s="439"/>
      <c r="G410" s="439"/>
    </row>
    <row r="411" spans="1:7" x14ac:dyDescent="0.25">
      <c r="A411" s="438"/>
      <c r="B411" s="439"/>
      <c r="C411" s="439"/>
      <c r="D411" s="439"/>
      <c r="E411" s="439"/>
      <c r="F411" s="439"/>
      <c r="G411" s="439"/>
    </row>
    <row r="412" spans="1:7" x14ac:dyDescent="0.25">
      <c r="A412" s="438"/>
      <c r="B412" s="439"/>
      <c r="C412" s="439"/>
      <c r="D412" s="439"/>
      <c r="E412" s="439"/>
      <c r="F412" s="439"/>
      <c r="G412" s="439"/>
    </row>
    <row r="413" spans="1:7" x14ac:dyDescent="0.25">
      <c r="A413" s="438"/>
      <c r="B413" s="439"/>
      <c r="C413" s="439"/>
      <c r="D413" s="439"/>
      <c r="E413" s="439"/>
      <c r="F413" s="439"/>
      <c r="G413" s="439"/>
    </row>
    <row r="414" spans="1:7" x14ac:dyDescent="0.25">
      <c r="A414" s="438"/>
      <c r="B414" s="439"/>
      <c r="C414" s="439"/>
      <c r="D414" s="439"/>
      <c r="E414" s="439"/>
      <c r="F414" s="439"/>
      <c r="G414" s="439"/>
    </row>
    <row r="415" spans="1:7" x14ac:dyDescent="0.25">
      <c r="A415" s="438"/>
      <c r="B415" s="439"/>
      <c r="C415" s="439"/>
      <c r="D415" s="439"/>
      <c r="E415" s="439"/>
      <c r="F415" s="439"/>
      <c r="G415" s="439"/>
    </row>
    <row r="416" spans="1:7" x14ac:dyDescent="0.25">
      <c r="A416" s="438"/>
      <c r="B416" s="439"/>
      <c r="C416" s="439"/>
      <c r="D416" s="439"/>
      <c r="E416" s="439"/>
      <c r="F416" s="439"/>
      <c r="G416" s="439"/>
    </row>
    <row r="417" spans="1:7" x14ac:dyDescent="0.25">
      <c r="A417" s="438"/>
      <c r="B417" s="439"/>
      <c r="C417" s="439"/>
      <c r="D417" s="439"/>
      <c r="E417" s="439"/>
      <c r="F417" s="439"/>
      <c r="G417" s="439"/>
    </row>
    <row r="418" spans="1:7" x14ac:dyDescent="0.25">
      <c r="A418" s="438"/>
      <c r="B418" s="439"/>
      <c r="C418" s="439"/>
      <c r="D418" s="439"/>
      <c r="E418" s="439"/>
      <c r="F418" s="439"/>
      <c r="G418" s="439"/>
    </row>
    <row r="419" spans="1:7" x14ac:dyDescent="0.25">
      <c r="A419" s="438"/>
      <c r="B419" s="439"/>
      <c r="C419" s="439"/>
      <c r="D419" s="439"/>
      <c r="E419" s="439"/>
      <c r="F419" s="439"/>
      <c r="G419" s="439"/>
    </row>
    <row r="420" spans="1:7" x14ac:dyDescent="0.25">
      <c r="A420" s="438"/>
      <c r="B420" s="439"/>
      <c r="C420" s="439"/>
      <c r="D420" s="439"/>
      <c r="E420" s="439"/>
      <c r="F420" s="439"/>
      <c r="G420" s="439"/>
    </row>
    <row r="421" spans="1:7" x14ac:dyDescent="0.25">
      <c r="A421" s="438"/>
      <c r="B421" s="439"/>
      <c r="C421" s="439"/>
      <c r="D421" s="439"/>
      <c r="E421" s="439"/>
      <c r="F421" s="439"/>
      <c r="G421" s="439"/>
    </row>
    <row r="422" spans="1:7" x14ac:dyDescent="0.25">
      <c r="A422" s="438"/>
      <c r="B422" s="439"/>
      <c r="C422" s="439"/>
      <c r="D422" s="439"/>
      <c r="E422" s="439"/>
      <c r="F422" s="439"/>
      <c r="G422" s="439"/>
    </row>
    <row r="423" spans="1:7" x14ac:dyDescent="0.25">
      <c r="A423" s="438"/>
      <c r="B423" s="439"/>
      <c r="C423" s="439"/>
      <c r="D423" s="439"/>
      <c r="E423" s="439"/>
      <c r="F423" s="439"/>
      <c r="G423" s="439"/>
    </row>
    <row r="424" spans="1:7" x14ac:dyDescent="0.25">
      <c r="A424" s="438"/>
      <c r="B424" s="439"/>
      <c r="C424" s="439"/>
      <c r="D424" s="439"/>
      <c r="E424" s="439"/>
      <c r="F424" s="439"/>
      <c r="G424" s="439"/>
    </row>
    <row r="425" spans="1:7" x14ac:dyDescent="0.25">
      <c r="A425" s="438"/>
      <c r="B425" s="439"/>
      <c r="C425" s="439"/>
      <c r="D425" s="439"/>
      <c r="E425" s="439"/>
      <c r="F425" s="439"/>
      <c r="G425" s="439"/>
    </row>
    <row r="426" spans="1:7" x14ac:dyDescent="0.25">
      <c r="A426" s="438"/>
      <c r="B426" s="439"/>
      <c r="C426" s="439"/>
      <c r="D426" s="439"/>
      <c r="E426" s="439"/>
      <c r="F426" s="439"/>
      <c r="G426" s="439"/>
    </row>
    <row r="427" spans="1:7" x14ac:dyDescent="0.25">
      <c r="A427" s="438"/>
      <c r="B427" s="439"/>
      <c r="C427" s="439"/>
      <c r="D427" s="439"/>
      <c r="E427" s="439"/>
      <c r="F427" s="439"/>
      <c r="G427" s="439"/>
    </row>
    <row r="428" spans="1:7" x14ac:dyDescent="0.25">
      <c r="A428" s="438"/>
      <c r="B428" s="439"/>
      <c r="C428" s="439"/>
      <c r="D428" s="439"/>
      <c r="E428" s="439"/>
      <c r="F428" s="439"/>
      <c r="G428" s="439"/>
    </row>
    <row r="429" spans="1:7" x14ac:dyDescent="0.25">
      <c r="A429" s="438"/>
      <c r="B429" s="439"/>
      <c r="C429" s="439"/>
      <c r="D429" s="439"/>
      <c r="E429" s="439"/>
      <c r="F429" s="439"/>
      <c r="G429" s="439"/>
    </row>
    <row r="430" spans="1:7" x14ac:dyDescent="0.25">
      <c r="A430" s="438"/>
      <c r="B430" s="439"/>
      <c r="C430" s="439"/>
      <c r="D430" s="439"/>
      <c r="E430" s="439"/>
      <c r="F430" s="439"/>
      <c r="G430" s="439"/>
    </row>
    <row r="431" spans="1:7" x14ac:dyDescent="0.25">
      <c r="A431" s="438"/>
      <c r="B431" s="439"/>
      <c r="C431" s="439"/>
      <c r="D431" s="439"/>
      <c r="E431" s="439"/>
      <c r="F431" s="439"/>
      <c r="G431" s="439"/>
    </row>
    <row r="432" spans="1:7" x14ac:dyDescent="0.25">
      <c r="A432" s="438"/>
      <c r="B432" s="439"/>
      <c r="C432" s="439"/>
      <c r="D432" s="439"/>
      <c r="E432" s="439"/>
      <c r="F432" s="439"/>
      <c r="G432" s="439"/>
    </row>
    <row r="433" spans="1:7" x14ac:dyDescent="0.25">
      <c r="A433" s="438"/>
      <c r="B433" s="439"/>
      <c r="C433" s="439"/>
      <c r="D433" s="439"/>
      <c r="E433" s="439"/>
      <c r="F433" s="439"/>
      <c r="G433" s="439"/>
    </row>
    <row r="434" spans="1:7" x14ac:dyDescent="0.25">
      <c r="A434" s="438"/>
      <c r="B434" s="439"/>
      <c r="C434" s="439"/>
      <c r="D434" s="439"/>
      <c r="E434" s="439"/>
      <c r="F434" s="439"/>
      <c r="G434" s="439"/>
    </row>
    <row r="435" spans="1:7" x14ac:dyDescent="0.25">
      <c r="A435" s="438"/>
      <c r="B435" s="439"/>
      <c r="C435" s="439"/>
      <c r="D435" s="439"/>
      <c r="E435" s="439"/>
      <c r="F435" s="439"/>
      <c r="G435" s="439"/>
    </row>
    <row r="436" spans="1:7" x14ac:dyDescent="0.25">
      <c r="A436" s="438"/>
      <c r="B436" s="439"/>
      <c r="C436" s="439"/>
      <c r="D436" s="439"/>
      <c r="E436" s="439"/>
      <c r="F436" s="439"/>
      <c r="G436" s="439"/>
    </row>
    <row r="437" spans="1:7" x14ac:dyDescent="0.25">
      <c r="A437" s="438"/>
      <c r="B437" s="439"/>
      <c r="C437" s="439"/>
      <c r="D437" s="439"/>
      <c r="E437" s="439"/>
      <c r="F437" s="439"/>
      <c r="G437" s="439"/>
    </row>
    <row r="438" spans="1:7" x14ac:dyDescent="0.25">
      <c r="A438" s="438"/>
      <c r="B438" s="439"/>
      <c r="C438" s="439"/>
      <c r="D438" s="439"/>
      <c r="E438" s="439"/>
      <c r="F438" s="439"/>
      <c r="G438" s="439"/>
    </row>
    <row r="439" spans="1:7" x14ac:dyDescent="0.25">
      <c r="A439" s="438"/>
      <c r="B439" s="439"/>
      <c r="C439" s="439"/>
      <c r="D439" s="439"/>
      <c r="E439" s="439"/>
      <c r="F439" s="439"/>
      <c r="G439" s="439"/>
    </row>
    <row r="440" spans="1:7" x14ac:dyDescent="0.25">
      <c r="A440" s="438"/>
      <c r="B440" s="439"/>
      <c r="C440" s="439"/>
      <c r="D440" s="439"/>
      <c r="E440" s="439"/>
      <c r="F440" s="439"/>
      <c r="G440" s="439"/>
    </row>
    <row r="441" spans="1:7" x14ac:dyDescent="0.25">
      <c r="A441" s="438"/>
      <c r="B441" s="439"/>
      <c r="C441" s="439"/>
      <c r="D441" s="439"/>
      <c r="E441" s="439"/>
      <c r="F441" s="439"/>
      <c r="G441" s="439"/>
    </row>
    <row r="442" spans="1:7" x14ac:dyDescent="0.25">
      <c r="A442" s="438"/>
      <c r="B442" s="439"/>
      <c r="C442" s="439"/>
      <c r="D442" s="439"/>
      <c r="E442" s="439"/>
      <c r="F442" s="439"/>
      <c r="G442" s="439"/>
    </row>
    <row r="443" spans="1:7" x14ac:dyDescent="0.25">
      <c r="A443" s="438"/>
      <c r="B443" s="439"/>
      <c r="C443" s="439"/>
      <c r="D443" s="439"/>
      <c r="E443" s="439"/>
      <c r="F443" s="439"/>
      <c r="G443" s="439"/>
    </row>
    <row r="444" spans="1:7" x14ac:dyDescent="0.25">
      <c r="A444" s="438"/>
      <c r="B444" s="439"/>
      <c r="C444" s="439"/>
      <c r="D444" s="439"/>
      <c r="E444" s="439"/>
      <c r="F444" s="439"/>
      <c r="G444" s="439"/>
    </row>
    <row r="445" spans="1:7" x14ac:dyDescent="0.25">
      <c r="A445" s="438"/>
      <c r="B445" s="439"/>
      <c r="C445" s="439"/>
      <c r="D445" s="439"/>
      <c r="E445" s="439"/>
      <c r="F445" s="439"/>
      <c r="G445" s="439"/>
    </row>
    <row r="446" spans="1:7" x14ac:dyDescent="0.25">
      <c r="A446" s="438"/>
      <c r="B446" s="439"/>
      <c r="C446" s="439"/>
      <c r="D446" s="439"/>
      <c r="E446" s="439"/>
      <c r="F446" s="439"/>
      <c r="G446" s="439"/>
    </row>
    <row r="447" spans="1:7" x14ac:dyDescent="0.25">
      <c r="A447" s="438"/>
      <c r="B447" s="439"/>
      <c r="C447" s="439"/>
      <c r="D447" s="439"/>
      <c r="E447" s="439"/>
      <c r="F447" s="439"/>
      <c r="G447" s="439"/>
    </row>
    <row r="448" spans="1:7" x14ac:dyDescent="0.25">
      <c r="A448" s="438"/>
      <c r="B448" s="439"/>
      <c r="C448" s="439"/>
      <c r="D448" s="439"/>
      <c r="E448" s="439"/>
      <c r="F448" s="439"/>
      <c r="G448" s="439"/>
    </row>
    <row r="449" spans="1:7" x14ac:dyDescent="0.25">
      <c r="A449" s="438"/>
      <c r="B449" s="439"/>
      <c r="C449" s="439"/>
      <c r="D449" s="439"/>
      <c r="E449" s="439"/>
      <c r="F449" s="439"/>
      <c r="G449" s="439"/>
    </row>
    <row r="450" spans="1:7" x14ac:dyDescent="0.25">
      <c r="A450" s="438"/>
      <c r="B450" s="439"/>
      <c r="C450" s="439"/>
      <c r="D450" s="439"/>
      <c r="E450" s="439"/>
      <c r="F450" s="439"/>
      <c r="G450" s="439"/>
    </row>
    <row r="451" spans="1:7" x14ac:dyDescent="0.25">
      <c r="A451" s="438"/>
      <c r="B451" s="439"/>
      <c r="C451" s="439"/>
      <c r="D451" s="439"/>
      <c r="E451" s="439"/>
      <c r="F451" s="439"/>
      <c r="G451" s="439"/>
    </row>
    <row r="452" spans="1:7" x14ac:dyDescent="0.25">
      <c r="A452" s="438"/>
      <c r="B452" s="439"/>
      <c r="C452" s="439"/>
      <c r="D452" s="439"/>
      <c r="E452" s="439"/>
      <c r="F452" s="439"/>
      <c r="G452" s="439"/>
    </row>
    <row r="453" spans="1:7" x14ac:dyDescent="0.25">
      <c r="A453" s="438"/>
      <c r="B453" s="439"/>
      <c r="C453" s="439"/>
      <c r="D453" s="439"/>
      <c r="E453" s="439"/>
      <c r="F453" s="439"/>
      <c r="G453" s="439"/>
    </row>
    <row r="454" spans="1:7" x14ac:dyDescent="0.25">
      <c r="A454" s="438"/>
      <c r="B454" s="439"/>
      <c r="C454" s="439"/>
      <c r="D454" s="439"/>
      <c r="E454" s="439"/>
      <c r="F454" s="439"/>
      <c r="G454" s="439"/>
    </row>
    <row r="455" spans="1:7" x14ac:dyDescent="0.25">
      <c r="A455" s="438"/>
      <c r="B455" s="439"/>
      <c r="C455" s="439"/>
      <c r="D455" s="439"/>
      <c r="E455" s="439"/>
      <c r="F455" s="439"/>
      <c r="G455" s="439"/>
    </row>
    <row r="456" spans="1:7" x14ac:dyDescent="0.25">
      <c r="A456" s="438"/>
      <c r="B456" s="439"/>
      <c r="C456" s="439"/>
      <c r="D456" s="439"/>
      <c r="E456" s="439"/>
      <c r="F456" s="439"/>
      <c r="G456" s="439"/>
    </row>
    <row r="457" spans="1:7" x14ac:dyDescent="0.25">
      <c r="A457" s="438"/>
      <c r="B457" s="439"/>
      <c r="C457" s="439"/>
      <c r="D457" s="439"/>
      <c r="E457" s="439"/>
      <c r="F457" s="439"/>
      <c r="G457" s="439"/>
    </row>
    <row r="458" spans="1:7" x14ac:dyDescent="0.25">
      <c r="A458" s="438"/>
      <c r="B458" s="439"/>
      <c r="C458" s="439"/>
      <c r="D458" s="439"/>
      <c r="E458" s="439"/>
      <c r="F458" s="439"/>
      <c r="G458" s="439"/>
    </row>
    <row r="459" spans="1:7" x14ac:dyDescent="0.25">
      <c r="A459" s="438"/>
      <c r="B459" s="439"/>
      <c r="C459" s="439"/>
      <c r="D459" s="439"/>
      <c r="E459" s="439"/>
      <c r="F459" s="439"/>
      <c r="G459" s="439"/>
    </row>
    <row r="460" spans="1:7" x14ac:dyDescent="0.25">
      <c r="A460" s="438"/>
      <c r="B460" s="439"/>
      <c r="C460" s="439"/>
      <c r="D460" s="439"/>
      <c r="E460" s="439"/>
      <c r="F460" s="439"/>
      <c r="G460" s="439"/>
    </row>
    <row r="461" spans="1:7" x14ac:dyDescent="0.25">
      <c r="A461" s="438"/>
      <c r="B461" s="439"/>
      <c r="C461" s="439"/>
      <c r="D461" s="439"/>
      <c r="E461" s="439"/>
      <c r="F461" s="439"/>
      <c r="G461" s="439"/>
    </row>
    <row r="462" spans="1:7" x14ac:dyDescent="0.25">
      <c r="A462" s="438"/>
      <c r="B462" s="439"/>
      <c r="C462" s="439"/>
      <c r="D462" s="439"/>
      <c r="E462" s="439"/>
      <c r="F462" s="439"/>
      <c r="G462" s="439"/>
    </row>
    <row r="463" spans="1:7" x14ac:dyDescent="0.25">
      <c r="A463" s="438"/>
      <c r="B463" s="439"/>
      <c r="C463" s="439"/>
      <c r="D463" s="439"/>
      <c r="E463" s="439"/>
      <c r="F463" s="439"/>
      <c r="G463" s="439"/>
    </row>
    <row r="464" spans="1:7" x14ac:dyDescent="0.25">
      <c r="A464" s="438"/>
      <c r="B464" s="439"/>
      <c r="C464" s="439"/>
      <c r="D464" s="439"/>
      <c r="E464" s="439"/>
      <c r="F464" s="439"/>
      <c r="G464" s="439"/>
    </row>
    <row r="465" spans="1:7" x14ac:dyDescent="0.25">
      <c r="A465" s="438"/>
      <c r="B465" s="439"/>
      <c r="C465" s="439"/>
      <c r="D465" s="439"/>
      <c r="E465" s="439"/>
      <c r="F465" s="439"/>
      <c r="G465" s="439"/>
    </row>
    <row r="466" spans="1:7" x14ac:dyDescent="0.25">
      <c r="A466" s="438"/>
      <c r="B466" s="439"/>
      <c r="C466" s="439"/>
      <c r="D466" s="439"/>
      <c r="E466" s="439"/>
      <c r="F466" s="439"/>
      <c r="G466" s="439"/>
    </row>
    <row r="467" spans="1:7" x14ac:dyDescent="0.25">
      <c r="A467" s="438"/>
      <c r="B467" s="439"/>
      <c r="C467" s="439"/>
      <c r="D467" s="439"/>
      <c r="E467" s="439"/>
      <c r="F467" s="439"/>
      <c r="G467" s="439"/>
    </row>
    <row r="468" spans="1:7" x14ac:dyDescent="0.25">
      <c r="A468" s="438"/>
      <c r="B468" s="439"/>
      <c r="C468" s="439"/>
      <c r="D468" s="439"/>
      <c r="E468" s="439"/>
      <c r="F468" s="439"/>
      <c r="G468" s="439"/>
    </row>
    <row r="469" spans="1:7" x14ac:dyDescent="0.25">
      <c r="A469" s="438"/>
      <c r="B469" s="439"/>
      <c r="C469" s="439"/>
      <c r="D469" s="439"/>
      <c r="E469" s="439"/>
      <c r="F469" s="439"/>
      <c r="G469" s="439"/>
    </row>
    <row r="470" spans="1:7" x14ac:dyDescent="0.25">
      <c r="A470" s="438"/>
      <c r="B470" s="439"/>
      <c r="C470" s="439"/>
      <c r="D470" s="439"/>
      <c r="E470" s="439"/>
      <c r="F470" s="439"/>
      <c r="G470" s="439"/>
    </row>
    <row r="471" spans="1:7" x14ac:dyDescent="0.25">
      <c r="A471" s="438"/>
      <c r="B471" s="439"/>
      <c r="C471" s="439"/>
      <c r="D471" s="439"/>
      <c r="E471" s="439"/>
      <c r="F471" s="439"/>
      <c r="G471" s="439"/>
    </row>
    <row r="472" spans="1:7" x14ac:dyDescent="0.25">
      <c r="A472" s="438"/>
      <c r="B472" s="439"/>
      <c r="C472" s="439"/>
      <c r="D472" s="439"/>
      <c r="E472" s="439"/>
      <c r="F472" s="439"/>
      <c r="G472" s="439"/>
    </row>
    <row r="473" spans="1:7" x14ac:dyDescent="0.25">
      <c r="A473" s="438"/>
      <c r="B473" s="439"/>
      <c r="C473" s="439"/>
      <c r="D473" s="439"/>
      <c r="E473" s="439"/>
      <c r="F473" s="439"/>
      <c r="G473" s="439"/>
    </row>
    <row r="474" spans="1:7" x14ac:dyDescent="0.25">
      <c r="A474" s="438"/>
      <c r="B474" s="439"/>
      <c r="C474" s="439"/>
      <c r="D474" s="439"/>
      <c r="E474" s="439"/>
      <c r="F474" s="439"/>
      <c r="G474" s="439"/>
    </row>
    <row r="475" spans="1:7" x14ac:dyDescent="0.25">
      <c r="A475" s="438"/>
      <c r="B475" s="439"/>
      <c r="C475" s="439"/>
      <c r="D475" s="439"/>
      <c r="E475" s="439"/>
      <c r="F475" s="439"/>
      <c r="G475" s="439"/>
    </row>
    <row r="476" spans="1:7" x14ac:dyDescent="0.25">
      <c r="A476" s="438"/>
      <c r="B476" s="439"/>
      <c r="C476" s="439"/>
      <c r="D476" s="439"/>
      <c r="E476" s="439"/>
      <c r="F476" s="439"/>
      <c r="G476" s="439"/>
    </row>
    <row r="477" spans="1:7" x14ac:dyDescent="0.25">
      <c r="A477" s="438"/>
      <c r="B477" s="439"/>
      <c r="C477" s="439"/>
      <c r="D477" s="439"/>
      <c r="E477" s="439"/>
      <c r="F477" s="439"/>
      <c r="G477" s="439"/>
    </row>
    <row r="478" spans="1:7" x14ac:dyDescent="0.25">
      <c r="A478" s="438"/>
      <c r="B478" s="439"/>
      <c r="C478" s="439"/>
      <c r="D478" s="439"/>
      <c r="E478" s="439"/>
      <c r="F478" s="439"/>
      <c r="G478" s="439"/>
    </row>
    <row r="479" spans="1:7" x14ac:dyDescent="0.25">
      <c r="A479" s="438"/>
      <c r="B479" s="439"/>
      <c r="C479" s="439"/>
      <c r="D479" s="439"/>
      <c r="E479" s="439"/>
      <c r="F479" s="439"/>
      <c r="G479" s="439"/>
    </row>
    <row r="480" spans="1:7" x14ac:dyDescent="0.25">
      <c r="A480" s="438"/>
      <c r="B480" s="439"/>
      <c r="C480" s="439"/>
      <c r="D480" s="439"/>
      <c r="E480" s="439"/>
      <c r="F480" s="439"/>
      <c r="G480" s="439"/>
    </row>
    <row r="481" spans="1:7" x14ac:dyDescent="0.25">
      <c r="A481" s="438"/>
      <c r="B481" s="439"/>
      <c r="C481" s="439"/>
      <c r="D481" s="439"/>
      <c r="E481" s="439"/>
      <c r="F481" s="439"/>
      <c r="G481" s="439"/>
    </row>
    <row r="482" spans="1:7" x14ac:dyDescent="0.25">
      <c r="A482" s="438"/>
      <c r="B482" s="439"/>
      <c r="C482" s="439"/>
      <c r="D482" s="439"/>
      <c r="E482" s="439"/>
      <c r="F482" s="439"/>
      <c r="G482" s="439"/>
    </row>
    <row r="483" spans="1:7" x14ac:dyDescent="0.25">
      <c r="A483" s="438"/>
      <c r="B483" s="439"/>
      <c r="C483" s="439"/>
      <c r="D483" s="439"/>
      <c r="E483" s="439"/>
      <c r="F483" s="439"/>
      <c r="G483" s="439"/>
    </row>
    <row r="484" spans="1:7" x14ac:dyDescent="0.25">
      <c r="A484" s="438"/>
      <c r="B484" s="439"/>
      <c r="C484" s="439"/>
      <c r="D484" s="439"/>
      <c r="E484" s="439"/>
      <c r="F484" s="439"/>
      <c r="G484" s="439"/>
    </row>
    <row r="485" spans="1:7" x14ac:dyDescent="0.25">
      <c r="A485" s="438"/>
      <c r="B485" s="439"/>
      <c r="C485" s="439"/>
      <c r="D485" s="439"/>
      <c r="E485" s="439"/>
      <c r="F485" s="439"/>
      <c r="G485" s="439"/>
    </row>
    <row r="486" spans="1:7" x14ac:dyDescent="0.25">
      <c r="A486" s="438"/>
      <c r="B486" s="439"/>
      <c r="C486" s="439"/>
      <c r="D486" s="439"/>
      <c r="E486" s="439"/>
      <c r="F486" s="439"/>
      <c r="G486" s="439"/>
    </row>
    <row r="487" spans="1:7" x14ac:dyDescent="0.25">
      <c r="A487" s="438"/>
      <c r="B487" s="439"/>
      <c r="C487" s="439"/>
      <c r="D487" s="439"/>
      <c r="E487" s="439"/>
      <c r="F487" s="439"/>
      <c r="G487" s="439"/>
    </row>
    <row r="488" spans="1:7" x14ac:dyDescent="0.25">
      <c r="A488" s="438"/>
      <c r="B488" s="439"/>
      <c r="C488" s="439"/>
      <c r="D488" s="439"/>
      <c r="E488" s="439"/>
      <c r="F488" s="439"/>
      <c r="G488" s="439"/>
    </row>
    <row r="489" spans="1:7" x14ac:dyDescent="0.25">
      <c r="A489" s="438"/>
      <c r="B489" s="439"/>
      <c r="C489" s="439"/>
      <c r="D489" s="439"/>
      <c r="E489" s="439"/>
      <c r="F489" s="439"/>
      <c r="G489" s="439"/>
    </row>
    <row r="490" spans="1:7" x14ac:dyDescent="0.25">
      <c r="A490" s="438"/>
      <c r="B490" s="439"/>
      <c r="C490" s="439"/>
      <c r="D490" s="439"/>
      <c r="E490" s="439"/>
      <c r="F490" s="439"/>
      <c r="G490" s="439"/>
    </row>
    <row r="491" spans="1:7" x14ac:dyDescent="0.25">
      <c r="A491" s="438"/>
      <c r="B491" s="439"/>
      <c r="C491" s="439"/>
      <c r="D491" s="439"/>
      <c r="E491" s="439"/>
      <c r="F491" s="439"/>
      <c r="G491" s="439"/>
    </row>
    <row r="492" spans="1:7" x14ac:dyDescent="0.25">
      <c r="A492" s="438"/>
      <c r="B492" s="439"/>
      <c r="C492" s="439"/>
      <c r="D492" s="439"/>
      <c r="E492" s="439"/>
      <c r="F492" s="439"/>
      <c r="G492" s="439"/>
    </row>
    <row r="493" spans="1:7" x14ac:dyDescent="0.25">
      <c r="A493" s="438"/>
      <c r="B493" s="439"/>
      <c r="C493" s="439"/>
      <c r="D493" s="439"/>
      <c r="E493" s="439"/>
      <c r="F493" s="439"/>
      <c r="G493" s="439"/>
    </row>
    <row r="494" spans="1:7" x14ac:dyDescent="0.25">
      <c r="A494" s="438"/>
      <c r="B494" s="439"/>
      <c r="C494" s="439"/>
      <c r="D494" s="439"/>
      <c r="E494" s="439"/>
      <c r="F494" s="439"/>
      <c r="G494" s="439"/>
    </row>
    <row r="495" spans="1:7" x14ac:dyDescent="0.25">
      <c r="A495" s="438"/>
      <c r="B495" s="439"/>
      <c r="C495" s="439"/>
      <c r="D495" s="439"/>
      <c r="E495" s="439"/>
      <c r="F495" s="439"/>
      <c r="G495" s="439"/>
    </row>
    <row r="496" spans="1:7" x14ac:dyDescent="0.25">
      <c r="A496" s="438"/>
      <c r="B496" s="439"/>
      <c r="C496" s="439"/>
      <c r="D496" s="439"/>
      <c r="E496" s="439"/>
      <c r="F496" s="439"/>
      <c r="G496" s="439"/>
    </row>
    <row r="497" spans="1:7" x14ac:dyDescent="0.25">
      <c r="A497" s="438"/>
      <c r="B497" s="439"/>
      <c r="C497" s="439"/>
      <c r="D497" s="439"/>
      <c r="E497" s="439"/>
      <c r="F497" s="439"/>
      <c r="G497" s="439"/>
    </row>
    <row r="498" spans="1:7" x14ac:dyDescent="0.25">
      <c r="A498" s="438"/>
      <c r="B498" s="439"/>
      <c r="C498" s="439"/>
      <c r="D498" s="439"/>
      <c r="E498" s="439"/>
      <c r="F498" s="439"/>
      <c r="G498" s="439"/>
    </row>
    <row r="499" spans="1:7" x14ac:dyDescent="0.25">
      <c r="A499" s="438"/>
      <c r="B499" s="439"/>
      <c r="C499" s="439"/>
      <c r="D499" s="439"/>
      <c r="E499" s="439"/>
      <c r="F499" s="439"/>
      <c r="G499" s="439"/>
    </row>
    <row r="500" spans="1:7" x14ac:dyDescent="0.25">
      <c r="A500" s="438"/>
      <c r="B500" s="439"/>
      <c r="C500" s="439"/>
      <c r="D500" s="439"/>
      <c r="E500" s="439"/>
      <c r="F500" s="439"/>
      <c r="G500" s="439"/>
    </row>
    <row r="501" spans="1:7" x14ac:dyDescent="0.25">
      <c r="A501" s="438"/>
      <c r="B501" s="439"/>
      <c r="C501" s="439"/>
      <c r="D501" s="439"/>
      <c r="E501" s="439"/>
      <c r="F501" s="439"/>
      <c r="G501" s="439"/>
    </row>
    <row r="502" spans="1:7" x14ac:dyDescent="0.25">
      <c r="A502" s="438"/>
      <c r="B502" s="439"/>
      <c r="C502" s="439"/>
      <c r="D502" s="439"/>
      <c r="E502" s="439"/>
      <c r="F502" s="439"/>
      <c r="G502" s="439"/>
    </row>
    <row r="503" spans="1:7" x14ac:dyDescent="0.25">
      <c r="A503" s="438"/>
      <c r="B503" s="439"/>
      <c r="C503" s="439"/>
      <c r="D503" s="439"/>
      <c r="E503" s="439"/>
      <c r="F503" s="439"/>
      <c r="G503" s="439"/>
    </row>
    <row r="504" spans="1:7" x14ac:dyDescent="0.25">
      <c r="A504" s="438"/>
      <c r="B504" s="439"/>
      <c r="C504" s="439"/>
      <c r="D504" s="439"/>
      <c r="E504" s="439"/>
      <c r="F504" s="439"/>
      <c r="G504" s="439"/>
    </row>
    <row r="505" spans="1:7" x14ac:dyDescent="0.25">
      <c r="A505" s="438"/>
      <c r="B505" s="439"/>
      <c r="C505" s="439"/>
      <c r="D505" s="439"/>
      <c r="E505" s="439"/>
      <c r="F505" s="439"/>
      <c r="G505" s="439"/>
    </row>
    <row r="506" spans="1:7" x14ac:dyDescent="0.25">
      <c r="A506" s="438"/>
      <c r="B506" s="439"/>
      <c r="C506" s="439"/>
      <c r="D506" s="439"/>
      <c r="E506" s="439"/>
      <c r="F506" s="439"/>
      <c r="G506" s="439"/>
    </row>
    <row r="507" spans="1:7" x14ac:dyDescent="0.25">
      <c r="A507" s="438"/>
      <c r="B507" s="439"/>
      <c r="C507" s="439"/>
      <c r="D507" s="439"/>
      <c r="E507" s="439"/>
      <c r="F507" s="439"/>
      <c r="G507" s="439"/>
    </row>
    <row r="508" spans="1:7" x14ac:dyDescent="0.25">
      <c r="A508" s="438"/>
      <c r="B508" s="439"/>
      <c r="C508" s="439"/>
      <c r="D508" s="439"/>
      <c r="E508" s="439"/>
      <c r="F508" s="439"/>
      <c r="G508" s="439"/>
    </row>
    <row r="509" spans="1:7" x14ac:dyDescent="0.25">
      <c r="A509" s="438"/>
      <c r="B509" s="439"/>
      <c r="C509" s="439"/>
      <c r="D509" s="439"/>
      <c r="E509" s="439"/>
      <c r="F509" s="439"/>
      <c r="G509" s="439"/>
    </row>
    <row r="510" spans="1:7" x14ac:dyDescent="0.25">
      <c r="A510" s="438"/>
      <c r="B510" s="439"/>
      <c r="C510" s="439"/>
      <c r="D510" s="439"/>
      <c r="E510" s="439"/>
      <c r="F510" s="439"/>
      <c r="G510" s="439"/>
    </row>
    <row r="511" spans="1:7" x14ac:dyDescent="0.25">
      <c r="A511" s="438"/>
      <c r="B511" s="439"/>
      <c r="C511" s="439"/>
      <c r="D511" s="439"/>
      <c r="E511" s="439"/>
      <c r="F511" s="439"/>
      <c r="G511" s="439"/>
    </row>
    <row r="512" spans="1:7" x14ac:dyDescent="0.25">
      <c r="A512" s="438"/>
      <c r="B512" s="439"/>
      <c r="C512" s="439"/>
      <c r="D512" s="439"/>
      <c r="E512" s="439"/>
      <c r="F512" s="439"/>
      <c r="G512" s="439"/>
    </row>
    <row r="513" spans="1:7" x14ac:dyDescent="0.25">
      <c r="A513" s="438"/>
      <c r="B513" s="439"/>
      <c r="C513" s="439"/>
      <c r="D513" s="439"/>
      <c r="E513" s="439"/>
      <c r="F513" s="439"/>
      <c r="G513" s="439"/>
    </row>
    <row r="514" spans="1:7" x14ac:dyDescent="0.25">
      <c r="A514" s="438"/>
      <c r="B514" s="439"/>
      <c r="C514" s="439"/>
      <c r="D514" s="439"/>
      <c r="E514" s="439"/>
      <c r="F514" s="439"/>
      <c r="G514" s="439"/>
    </row>
    <row r="515" spans="1:7" x14ac:dyDescent="0.25">
      <c r="A515" s="438"/>
      <c r="B515" s="439"/>
      <c r="C515" s="439"/>
      <c r="D515" s="439"/>
      <c r="E515" s="439"/>
      <c r="F515" s="439"/>
      <c r="G515" s="439"/>
    </row>
    <row r="516" spans="1:7" x14ac:dyDescent="0.25">
      <c r="A516" s="438"/>
      <c r="B516" s="439"/>
      <c r="C516" s="439"/>
      <c r="D516" s="439"/>
      <c r="E516" s="439"/>
      <c r="F516" s="439"/>
      <c r="G516" s="439"/>
    </row>
    <row r="517" spans="1:7" x14ac:dyDescent="0.25">
      <c r="A517" s="438"/>
      <c r="B517" s="439"/>
      <c r="C517" s="439"/>
      <c r="D517" s="439"/>
      <c r="E517" s="439"/>
      <c r="F517" s="439"/>
      <c r="G517" s="439"/>
    </row>
    <row r="518" spans="1:7" x14ac:dyDescent="0.25">
      <c r="A518" s="438"/>
      <c r="B518" s="439"/>
      <c r="C518" s="439"/>
      <c r="D518" s="439"/>
      <c r="E518" s="439"/>
      <c r="F518" s="439"/>
      <c r="G518" s="439"/>
    </row>
    <row r="519" spans="1:7" x14ac:dyDescent="0.25">
      <c r="A519" s="438"/>
      <c r="B519" s="439"/>
      <c r="C519" s="439"/>
      <c r="D519" s="439"/>
      <c r="E519" s="439"/>
      <c r="F519" s="439"/>
      <c r="G519" s="439"/>
    </row>
    <row r="520" spans="1:7" x14ac:dyDescent="0.25">
      <c r="A520" s="438"/>
      <c r="B520" s="439"/>
      <c r="C520" s="439"/>
      <c r="D520" s="439"/>
      <c r="E520" s="439"/>
      <c r="F520" s="439"/>
      <c r="G520" s="439"/>
    </row>
    <row r="521" spans="1:7" x14ac:dyDescent="0.25">
      <c r="A521" s="438"/>
      <c r="B521" s="439"/>
      <c r="C521" s="439"/>
      <c r="D521" s="439"/>
      <c r="E521" s="439"/>
      <c r="F521" s="439"/>
      <c r="G521" s="439"/>
    </row>
    <row r="522" spans="1:7" x14ac:dyDescent="0.25">
      <c r="A522" s="438"/>
      <c r="B522" s="439"/>
      <c r="C522" s="439"/>
      <c r="D522" s="439"/>
      <c r="E522" s="439"/>
      <c r="F522" s="439"/>
      <c r="G522" s="439"/>
    </row>
    <row r="523" spans="1:7" x14ac:dyDescent="0.25">
      <c r="A523" s="438"/>
      <c r="B523" s="439"/>
      <c r="C523" s="439"/>
      <c r="D523" s="439"/>
      <c r="E523" s="439"/>
      <c r="F523" s="439"/>
      <c r="G523" s="439"/>
    </row>
    <row r="524" spans="1:7" x14ac:dyDescent="0.25">
      <c r="A524" s="438"/>
      <c r="B524" s="439"/>
      <c r="C524" s="439"/>
      <c r="D524" s="439"/>
      <c r="E524" s="439"/>
      <c r="F524" s="439"/>
      <c r="G524" s="439"/>
    </row>
    <row r="525" spans="1:7" x14ac:dyDescent="0.25">
      <c r="A525" s="438"/>
      <c r="B525" s="439"/>
      <c r="C525" s="439"/>
      <c r="D525" s="439"/>
      <c r="E525" s="439"/>
      <c r="F525" s="439"/>
      <c r="G525" s="439"/>
    </row>
    <row r="526" spans="1:7" x14ac:dyDescent="0.25">
      <c r="A526" s="438"/>
      <c r="B526" s="439"/>
      <c r="C526" s="439"/>
      <c r="D526" s="439"/>
      <c r="E526" s="439"/>
      <c r="F526" s="439"/>
      <c r="G526" s="439"/>
    </row>
    <row r="527" spans="1:7" x14ac:dyDescent="0.25">
      <c r="A527" s="438"/>
      <c r="B527" s="439"/>
      <c r="C527" s="439"/>
      <c r="D527" s="439"/>
      <c r="E527" s="439"/>
      <c r="F527" s="439"/>
      <c r="G527" s="439"/>
    </row>
    <row r="528" spans="1:7" x14ac:dyDescent="0.25">
      <c r="A528" s="438"/>
      <c r="B528" s="439"/>
      <c r="C528" s="439"/>
      <c r="D528" s="439"/>
      <c r="E528" s="439"/>
      <c r="F528" s="439"/>
      <c r="G528" s="439"/>
    </row>
    <row r="529" spans="1:7" x14ac:dyDescent="0.25">
      <c r="A529" s="438"/>
      <c r="B529" s="439"/>
      <c r="C529" s="439"/>
      <c r="D529" s="439"/>
      <c r="E529" s="439"/>
      <c r="F529" s="439"/>
      <c r="G529" s="439"/>
    </row>
    <row r="530" spans="1:7" x14ac:dyDescent="0.25">
      <c r="A530" s="438"/>
      <c r="B530" s="439"/>
      <c r="C530" s="439"/>
      <c r="D530" s="439"/>
      <c r="E530" s="439"/>
      <c r="F530" s="439"/>
      <c r="G530" s="439"/>
    </row>
    <row r="531" spans="1:7" x14ac:dyDescent="0.25">
      <c r="A531" s="438"/>
      <c r="B531" s="439"/>
      <c r="C531" s="439"/>
      <c r="D531" s="439"/>
      <c r="E531" s="439"/>
      <c r="F531" s="439"/>
      <c r="G531" s="439"/>
    </row>
    <row r="532" spans="1:7" x14ac:dyDescent="0.25">
      <c r="A532" s="438"/>
      <c r="B532" s="439"/>
      <c r="C532" s="439"/>
      <c r="D532" s="439"/>
      <c r="E532" s="439"/>
      <c r="F532" s="439"/>
      <c r="G532" s="439"/>
    </row>
    <row r="533" spans="1:7" x14ac:dyDescent="0.25">
      <c r="A533" s="438"/>
      <c r="B533" s="439"/>
      <c r="C533" s="439"/>
      <c r="D533" s="439"/>
      <c r="E533" s="439"/>
      <c r="F533" s="439"/>
      <c r="G533" s="439"/>
    </row>
    <row r="534" spans="1:7" x14ac:dyDescent="0.25">
      <c r="A534" s="438"/>
      <c r="B534" s="439"/>
      <c r="C534" s="439"/>
      <c r="D534" s="439"/>
      <c r="E534" s="439"/>
      <c r="F534" s="439"/>
      <c r="G534" s="439"/>
    </row>
    <row r="535" spans="1:7" x14ac:dyDescent="0.25">
      <c r="A535" s="438"/>
      <c r="B535" s="439"/>
      <c r="C535" s="439"/>
      <c r="D535" s="439"/>
      <c r="E535" s="439"/>
      <c r="F535" s="439"/>
      <c r="G535" s="439"/>
    </row>
    <row r="536" spans="1:7" x14ac:dyDescent="0.25">
      <c r="A536" s="438"/>
      <c r="B536" s="439"/>
      <c r="C536" s="439"/>
      <c r="D536" s="439"/>
      <c r="E536" s="439"/>
      <c r="F536" s="439"/>
      <c r="G536" s="439"/>
    </row>
    <row r="537" spans="1:7" x14ac:dyDescent="0.25">
      <c r="A537" s="438"/>
      <c r="B537" s="439"/>
      <c r="C537" s="439"/>
      <c r="D537" s="439"/>
      <c r="E537" s="439"/>
      <c r="F537" s="439"/>
      <c r="G537" s="439"/>
    </row>
    <row r="538" spans="1:7" x14ac:dyDescent="0.25">
      <c r="A538" s="438"/>
      <c r="B538" s="439"/>
      <c r="C538" s="439"/>
      <c r="D538" s="439"/>
      <c r="E538" s="439"/>
      <c r="F538" s="439"/>
      <c r="G538" s="439"/>
    </row>
    <row r="539" spans="1:7" x14ac:dyDescent="0.25">
      <c r="A539" s="438"/>
      <c r="B539" s="439"/>
      <c r="C539" s="439"/>
      <c r="D539" s="439"/>
      <c r="E539" s="439"/>
      <c r="F539" s="439"/>
      <c r="G539" s="439"/>
    </row>
    <row r="540" spans="1:7" x14ac:dyDescent="0.25">
      <c r="A540" s="438"/>
      <c r="B540" s="439"/>
      <c r="C540" s="439"/>
      <c r="D540" s="439"/>
      <c r="E540" s="439"/>
      <c r="F540" s="439"/>
      <c r="G540" s="439"/>
    </row>
    <row r="541" spans="1:7" x14ac:dyDescent="0.25">
      <c r="A541" s="438"/>
      <c r="B541" s="439"/>
      <c r="C541" s="439"/>
      <c r="D541" s="439"/>
      <c r="E541" s="439"/>
      <c r="F541" s="439"/>
      <c r="G541" s="439"/>
    </row>
    <row r="542" spans="1:7" x14ac:dyDescent="0.25">
      <c r="A542" s="438"/>
      <c r="B542" s="439"/>
      <c r="C542" s="439"/>
      <c r="D542" s="439"/>
      <c r="E542" s="439"/>
      <c r="F542" s="439"/>
      <c r="G542" s="439"/>
    </row>
    <row r="543" spans="1:7" x14ac:dyDescent="0.25">
      <c r="A543" s="438"/>
      <c r="B543" s="439"/>
      <c r="C543" s="439"/>
      <c r="D543" s="439"/>
      <c r="E543" s="439"/>
      <c r="F543" s="439"/>
      <c r="G543" s="439"/>
    </row>
    <row r="544" spans="1:7" x14ac:dyDescent="0.25">
      <c r="A544" s="438"/>
      <c r="B544" s="439"/>
      <c r="C544" s="439"/>
      <c r="D544" s="439"/>
      <c r="E544" s="439"/>
      <c r="F544" s="439"/>
      <c r="G544" s="439"/>
    </row>
    <row r="545" spans="1:7" x14ac:dyDescent="0.25">
      <c r="A545" s="438"/>
      <c r="B545" s="439"/>
      <c r="C545" s="439"/>
      <c r="D545" s="439"/>
      <c r="E545" s="439"/>
      <c r="F545" s="439"/>
      <c r="G545" s="439"/>
    </row>
    <row r="546" spans="1:7" x14ac:dyDescent="0.25">
      <c r="A546" s="438"/>
      <c r="B546" s="439"/>
      <c r="C546" s="439"/>
      <c r="D546" s="439"/>
      <c r="E546" s="439"/>
      <c r="F546" s="439"/>
      <c r="G546" s="439"/>
    </row>
    <row r="547" spans="1:7" x14ac:dyDescent="0.25">
      <c r="A547" s="438"/>
      <c r="B547" s="439"/>
      <c r="C547" s="439"/>
      <c r="D547" s="439"/>
      <c r="E547" s="439"/>
      <c r="F547" s="439"/>
      <c r="G547" s="439"/>
    </row>
    <row r="548" spans="1:7" x14ac:dyDescent="0.25">
      <c r="A548" s="438"/>
      <c r="B548" s="439"/>
      <c r="C548" s="439"/>
      <c r="D548" s="439"/>
      <c r="E548" s="439"/>
      <c r="F548" s="439"/>
      <c r="G548" s="439"/>
    </row>
    <row r="549" spans="1:7" x14ac:dyDescent="0.25">
      <c r="A549" s="438"/>
      <c r="B549" s="439"/>
      <c r="C549" s="439"/>
      <c r="D549" s="439"/>
      <c r="E549" s="439"/>
      <c r="F549" s="439"/>
      <c r="G549" s="439"/>
    </row>
    <row r="550" spans="1:7" x14ac:dyDescent="0.25">
      <c r="A550" s="438"/>
      <c r="B550" s="439"/>
      <c r="C550" s="439"/>
      <c r="D550" s="439"/>
      <c r="E550" s="439"/>
      <c r="F550" s="439"/>
      <c r="G550" s="439"/>
    </row>
    <row r="551" spans="1:7" x14ac:dyDescent="0.25">
      <c r="A551" s="438"/>
      <c r="B551" s="439"/>
      <c r="C551" s="439"/>
      <c r="D551" s="439"/>
      <c r="E551" s="439"/>
      <c r="F551" s="439"/>
      <c r="G551" s="439"/>
    </row>
    <row r="552" spans="1:7" x14ac:dyDescent="0.25">
      <c r="A552" s="438"/>
      <c r="B552" s="439"/>
      <c r="C552" s="439"/>
      <c r="D552" s="439"/>
      <c r="E552" s="439"/>
      <c r="F552" s="439"/>
      <c r="G552" s="439"/>
    </row>
    <row r="553" spans="1:7" x14ac:dyDescent="0.25">
      <c r="A553" s="438"/>
      <c r="B553" s="439"/>
      <c r="C553" s="439"/>
      <c r="D553" s="439"/>
      <c r="E553" s="439"/>
      <c r="F553" s="439"/>
      <c r="G553" s="439"/>
    </row>
    <row r="554" spans="1:7" x14ac:dyDescent="0.25">
      <c r="A554" s="438"/>
      <c r="B554" s="439"/>
      <c r="C554" s="439"/>
      <c r="D554" s="439"/>
      <c r="E554" s="439"/>
      <c r="F554" s="439"/>
      <c r="G554" s="439"/>
    </row>
    <row r="555" spans="1:7" x14ac:dyDescent="0.25">
      <c r="A555" s="438"/>
      <c r="B555" s="439"/>
      <c r="C555" s="439"/>
      <c r="D555" s="439"/>
      <c r="E555" s="439"/>
      <c r="F555" s="439"/>
      <c r="G555" s="439"/>
    </row>
    <row r="556" spans="1:7" x14ac:dyDescent="0.25">
      <c r="A556" s="438"/>
      <c r="B556" s="439"/>
      <c r="C556" s="439"/>
      <c r="D556" s="439"/>
      <c r="E556" s="439"/>
      <c r="F556" s="439"/>
      <c r="G556" s="439"/>
    </row>
    <row r="557" spans="1:7" x14ac:dyDescent="0.25">
      <c r="A557" s="438"/>
      <c r="B557" s="439"/>
      <c r="C557" s="439"/>
      <c r="D557" s="439"/>
      <c r="E557" s="439"/>
      <c r="F557" s="439"/>
      <c r="G557" s="439"/>
    </row>
    <row r="558" spans="1:7" x14ac:dyDescent="0.25">
      <c r="A558" s="438"/>
      <c r="B558" s="439"/>
      <c r="C558" s="439"/>
      <c r="D558" s="439"/>
      <c r="E558" s="439"/>
      <c r="F558" s="439"/>
      <c r="G558" s="439"/>
    </row>
    <row r="559" spans="1:7" x14ac:dyDescent="0.25">
      <c r="A559" s="438"/>
      <c r="B559" s="439"/>
      <c r="C559" s="439"/>
      <c r="D559" s="439"/>
      <c r="E559" s="439"/>
      <c r="F559" s="439"/>
      <c r="G559" s="439"/>
    </row>
    <row r="560" spans="1:7" x14ac:dyDescent="0.25">
      <c r="A560" s="438"/>
      <c r="B560" s="439"/>
      <c r="C560" s="439"/>
      <c r="D560" s="439"/>
      <c r="E560" s="439"/>
      <c r="F560" s="439"/>
      <c r="G560" s="439"/>
    </row>
    <row r="561" spans="1:7" x14ac:dyDescent="0.25">
      <c r="A561" s="438"/>
      <c r="B561" s="439"/>
      <c r="C561" s="439"/>
      <c r="D561" s="439"/>
      <c r="E561" s="439"/>
      <c r="F561" s="439"/>
      <c r="G561" s="439"/>
    </row>
    <row r="562" spans="1:7" x14ac:dyDescent="0.25">
      <c r="A562" s="438"/>
      <c r="B562" s="439"/>
      <c r="C562" s="439"/>
      <c r="D562" s="439"/>
      <c r="E562" s="439"/>
      <c r="F562" s="439"/>
      <c r="G562" s="439"/>
    </row>
    <row r="563" spans="1:7" x14ac:dyDescent="0.25">
      <c r="A563" s="438"/>
      <c r="B563" s="439"/>
      <c r="C563" s="439"/>
      <c r="D563" s="439"/>
      <c r="E563" s="439"/>
      <c r="F563" s="439"/>
      <c r="G563" s="439"/>
    </row>
    <row r="564" spans="1:7" x14ac:dyDescent="0.25">
      <c r="A564" s="438"/>
      <c r="B564" s="439"/>
      <c r="C564" s="439"/>
      <c r="D564" s="439"/>
      <c r="E564" s="439"/>
      <c r="F564" s="439"/>
      <c r="G564" s="439"/>
    </row>
    <row r="565" spans="1:7" x14ac:dyDescent="0.25">
      <c r="A565" s="438"/>
      <c r="B565" s="439"/>
      <c r="C565" s="439"/>
      <c r="D565" s="439"/>
      <c r="E565" s="439"/>
      <c r="F565" s="439"/>
      <c r="G565" s="439"/>
    </row>
    <row r="566" spans="1:7" x14ac:dyDescent="0.25">
      <c r="A566" s="438"/>
      <c r="B566" s="439"/>
      <c r="C566" s="439"/>
      <c r="D566" s="439"/>
      <c r="E566" s="439"/>
      <c r="F566" s="439"/>
      <c r="G566" s="439"/>
    </row>
    <row r="567" spans="1:7" x14ac:dyDescent="0.25">
      <c r="A567" s="438"/>
      <c r="B567" s="439"/>
      <c r="C567" s="439"/>
      <c r="D567" s="439"/>
      <c r="E567" s="439"/>
      <c r="F567" s="439"/>
      <c r="G567" s="439"/>
    </row>
    <row r="568" spans="1:7" x14ac:dyDescent="0.25">
      <c r="A568" s="438"/>
      <c r="B568" s="439"/>
      <c r="C568" s="439"/>
      <c r="D568" s="439"/>
      <c r="E568" s="439"/>
      <c r="F568" s="439"/>
      <c r="G568" s="439"/>
    </row>
    <row r="569" spans="1:7" x14ac:dyDescent="0.25">
      <c r="A569" s="438"/>
      <c r="B569" s="439"/>
      <c r="C569" s="439"/>
      <c r="D569" s="439"/>
      <c r="E569" s="439"/>
      <c r="F569" s="439"/>
      <c r="G569" s="439"/>
    </row>
    <row r="570" spans="1:7" x14ac:dyDescent="0.25">
      <c r="A570" s="438"/>
      <c r="B570" s="439"/>
      <c r="C570" s="439"/>
      <c r="D570" s="439"/>
      <c r="E570" s="439"/>
      <c r="F570" s="439"/>
      <c r="G570" s="439"/>
    </row>
    <row r="571" spans="1:7" x14ac:dyDescent="0.25">
      <c r="A571" s="438"/>
      <c r="B571" s="439"/>
      <c r="C571" s="439"/>
      <c r="D571" s="439"/>
      <c r="E571" s="439"/>
      <c r="F571" s="439"/>
      <c r="G571" s="439"/>
    </row>
    <row r="572" spans="1:7" x14ac:dyDescent="0.25">
      <c r="A572" s="438"/>
      <c r="B572" s="439"/>
      <c r="C572" s="439"/>
      <c r="D572" s="439"/>
      <c r="E572" s="439"/>
      <c r="F572" s="439"/>
      <c r="G572" s="439"/>
    </row>
    <row r="573" spans="1:7" x14ac:dyDescent="0.25">
      <c r="A573" s="438"/>
      <c r="B573" s="439"/>
      <c r="C573" s="439"/>
      <c r="D573" s="439"/>
      <c r="E573" s="439"/>
      <c r="F573" s="439"/>
      <c r="G573" s="439"/>
    </row>
    <row r="574" spans="1:7" x14ac:dyDescent="0.25">
      <c r="A574" s="438"/>
      <c r="B574" s="439"/>
      <c r="C574" s="439"/>
      <c r="D574" s="439"/>
      <c r="E574" s="439"/>
      <c r="F574" s="439"/>
      <c r="G574" s="439"/>
    </row>
    <row r="575" spans="1:7" x14ac:dyDescent="0.25">
      <c r="A575" s="438"/>
      <c r="B575" s="439"/>
      <c r="C575" s="439"/>
      <c r="D575" s="439"/>
      <c r="E575" s="439"/>
      <c r="F575" s="439"/>
      <c r="G575" s="439"/>
    </row>
    <row r="576" spans="1:7" x14ac:dyDescent="0.25">
      <c r="A576" s="438"/>
      <c r="B576" s="439"/>
      <c r="C576" s="439"/>
      <c r="D576" s="439"/>
      <c r="E576" s="439"/>
      <c r="F576" s="439"/>
      <c r="G576" s="439"/>
    </row>
    <row r="577" spans="1:7" x14ac:dyDescent="0.25">
      <c r="A577" s="438"/>
      <c r="B577" s="439"/>
      <c r="C577" s="439"/>
      <c r="D577" s="439"/>
      <c r="E577" s="439"/>
      <c r="F577" s="439"/>
      <c r="G577" s="439"/>
    </row>
    <row r="578" spans="1:7" x14ac:dyDescent="0.25">
      <c r="A578" s="438"/>
      <c r="B578" s="439"/>
      <c r="C578" s="439"/>
      <c r="D578" s="439"/>
      <c r="E578" s="439"/>
      <c r="F578" s="439"/>
      <c r="G578" s="439"/>
    </row>
    <row r="579" spans="1:7" x14ac:dyDescent="0.25">
      <c r="A579" s="438"/>
      <c r="B579" s="439"/>
      <c r="C579" s="439"/>
      <c r="D579" s="439"/>
      <c r="E579" s="439"/>
      <c r="F579" s="439"/>
      <c r="G579" s="439"/>
    </row>
    <row r="580" spans="1:7" x14ac:dyDescent="0.25">
      <c r="A580" s="438"/>
      <c r="B580" s="439"/>
      <c r="C580" s="439"/>
      <c r="D580" s="439"/>
      <c r="E580" s="439"/>
      <c r="F580" s="439"/>
      <c r="G580" s="439"/>
    </row>
    <row r="581" spans="1:7" x14ac:dyDescent="0.25">
      <c r="A581" s="438"/>
      <c r="B581" s="439"/>
      <c r="C581" s="439"/>
      <c r="D581" s="439"/>
      <c r="E581" s="439"/>
      <c r="F581" s="439"/>
      <c r="G581" s="439"/>
    </row>
    <row r="582" spans="1:7" x14ac:dyDescent="0.25">
      <c r="A582" s="438"/>
      <c r="B582" s="439"/>
      <c r="C582" s="439"/>
      <c r="D582" s="439"/>
      <c r="E582" s="439"/>
      <c r="F582" s="439"/>
      <c r="G582" s="439"/>
    </row>
    <row r="583" spans="1:7" x14ac:dyDescent="0.25">
      <c r="A583" s="438"/>
      <c r="B583" s="439"/>
      <c r="C583" s="439"/>
      <c r="D583" s="439"/>
      <c r="E583" s="439"/>
      <c r="F583" s="439"/>
      <c r="G583" s="439"/>
    </row>
    <row r="584" spans="1:7" x14ac:dyDescent="0.25">
      <c r="A584" s="438"/>
      <c r="B584" s="439"/>
      <c r="C584" s="439"/>
      <c r="D584" s="439"/>
      <c r="E584" s="439"/>
      <c r="F584" s="439"/>
      <c r="G584" s="439"/>
    </row>
    <row r="585" spans="1:7" x14ac:dyDescent="0.25">
      <c r="A585" s="438"/>
      <c r="B585" s="439"/>
      <c r="C585" s="439"/>
      <c r="D585" s="439"/>
      <c r="E585" s="439"/>
      <c r="F585" s="439"/>
      <c r="G585" s="439"/>
    </row>
    <row r="586" spans="1:7" x14ac:dyDescent="0.25">
      <c r="A586" s="438"/>
      <c r="B586" s="439"/>
      <c r="C586" s="439"/>
      <c r="D586" s="439"/>
      <c r="E586" s="439"/>
      <c r="F586" s="439"/>
      <c r="G586" s="439"/>
    </row>
    <row r="587" spans="1:7" x14ac:dyDescent="0.25">
      <c r="A587" s="438"/>
      <c r="B587" s="439"/>
      <c r="C587" s="439"/>
      <c r="D587" s="439"/>
      <c r="E587" s="439"/>
      <c r="F587" s="439"/>
      <c r="G587" s="439"/>
    </row>
    <row r="588" spans="1:7" x14ac:dyDescent="0.25">
      <c r="A588" s="438"/>
      <c r="B588" s="439"/>
      <c r="C588" s="439"/>
      <c r="D588" s="439"/>
      <c r="E588" s="439"/>
      <c r="F588" s="439"/>
      <c r="G588" s="439"/>
    </row>
    <row r="589" spans="1:7" x14ac:dyDescent="0.25">
      <c r="A589" s="438"/>
      <c r="B589" s="439"/>
      <c r="C589" s="439"/>
      <c r="D589" s="439"/>
      <c r="E589" s="439"/>
      <c r="F589" s="439"/>
      <c r="G589" s="439"/>
    </row>
    <row r="590" spans="1:7" x14ac:dyDescent="0.25">
      <c r="A590" s="438"/>
      <c r="B590" s="439"/>
      <c r="C590" s="439"/>
      <c r="D590" s="439"/>
      <c r="E590" s="439"/>
      <c r="F590" s="439"/>
      <c r="G590" s="439"/>
    </row>
    <row r="591" spans="1:7" x14ac:dyDescent="0.25">
      <c r="A591" s="438"/>
      <c r="B591" s="439"/>
      <c r="C591" s="439"/>
      <c r="D591" s="439"/>
      <c r="E591" s="439"/>
      <c r="F591" s="439"/>
      <c r="G591" s="439"/>
    </row>
    <row r="592" spans="1:7" x14ac:dyDescent="0.25">
      <c r="A592" s="438"/>
      <c r="B592" s="439"/>
      <c r="C592" s="439"/>
      <c r="D592" s="439"/>
      <c r="E592" s="439"/>
      <c r="F592" s="439"/>
      <c r="G592" s="439"/>
    </row>
    <row r="593" spans="1:7" x14ac:dyDescent="0.25">
      <c r="A593" s="438"/>
      <c r="B593" s="439"/>
      <c r="C593" s="439"/>
      <c r="D593" s="439"/>
      <c r="E593" s="439"/>
      <c r="F593" s="439"/>
      <c r="G593" s="439"/>
    </row>
    <row r="594" spans="1:7" x14ac:dyDescent="0.25">
      <c r="A594" s="438"/>
      <c r="B594" s="439"/>
      <c r="C594" s="439"/>
      <c r="D594" s="439"/>
      <c r="E594" s="439"/>
      <c r="F594" s="439"/>
      <c r="G594" s="439"/>
    </row>
    <row r="595" spans="1:7" x14ac:dyDescent="0.25">
      <c r="A595" s="438"/>
      <c r="B595" s="439"/>
      <c r="C595" s="439"/>
      <c r="D595" s="439"/>
      <c r="E595" s="439"/>
      <c r="F595" s="439"/>
      <c r="G595" s="439"/>
    </row>
    <row r="596" spans="1:7" x14ac:dyDescent="0.25">
      <c r="A596" s="438"/>
      <c r="B596" s="439"/>
      <c r="C596" s="439"/>
      <c r="D596" s="439"/>
      <c r="E596" s="439"/>
      <c r="F596" s="439"/>
      <c r="G596" s="439"/>
    </row>
    <row r="597" spans="1:7" x14ac:dyDescent="0.25">
      <c r="A597" s="438"/>
      <c r="B597" s="439"/>
      <c r="C597" s="439"/>
      <c r="D597" s="439"/>
      <c r="E597" s="439"/>
      <c r="F597" s="439"/>
      <c r="G597" s="439"/>
    </row>
    <row r="598" spans="1:7" x14ac:dyDescent="0.25">
      <c r="A598" s="438"/>
      <c r="B598" s="439"/>
      <c r="C598" s="439"/>
      <c r="D598" s="439"/>
      <c r="E598" s="439"/>
      <c r="F598" s="439"/>
      <c r="G598" s="439"/>
    </row>
    <row r="599" spans="1:7" x14ac:dyDescent="0.25">
      <c r="A599" s="438"/>
      <c r="B599" s="439"/>
      <c r="C599" s="439"/>
      <c r="D599" s="439"/>
      <c r="E599" s="439"/>
      <c r="F599" s="439"/>
      <c r="G599" s="439"/>
    </row>
    <row r="600" spans="1:7" x14ac:dyDescent="0.25">
      <c r="A600" s="438"/>
      <c r="B600" s="439"/>
      <c r="C600" s="439"/>
      <c r="D600" s="439"/>
      <c r="E600" s="439"/>
      <c r="F600" s="439"/>
      <c r="G600" s="439"/>
    </row>
    <row r="601" spans="1:7" x14ac:dyDescent="0.25">
      <c r="A601" s="438"/>
      <c r="B601" s="439"/>
      <c r="C601" s="439"/>
      <c r="D601" s="439"/>
      <c r="E601" s="439"/>
      <c r="F601" s="439"/>
      <c r="G601" s="439"/>
    </row>
    <row r="602" spans="1:7" x14ac:dyDescent="0.25">
      <c r="A602" s="438"/>
      <c r="B602" s="439"/>
      <c r="C602" s="439"/>
      <c r="D602" s="439"/>
      <c r="E602" s="439"/>
      <c r="F602" s="439"/>
      <c r="G602" s="439"/>
    </row>
    <row r="603" spans="1:7" x14ac:dyDescent="0.25">
      <c r="A603" s="438"/>
      <c r="B603" s="439"/>
      <c r="C603" s="439"/>
      <c r="D603" s="439"/>
      <c r="E603" s="439"/>
      <c r="F603" s="439"/>
      <c r="G603" s="439"/>
    </row>
    <row r="604" spans="1:7" x14ac:dyDescent="0.25">
      <c r="A604" s="438"/>
      <c r="B604" s="439"/>
      <c r="C604" s="439"/>
      <c r="D604" s="439"/>
      <c r="E604" s="439"/>
      <c r="F604" s="439"/>
      <c r="G604" s="439"/>
    </row>
    <row r="605" spans="1:7" x14ac:dyDescent="0.25">
      <c r="A605" s="438"/>
      <c r="B605" s="439"/>
      <c r="C605" s="439"/>
      <c r="D605" s="439"/>
      <c r="E605" s="439"/>
      <c r="F605" s="439"/>
      <c r="G605" s="439"/>
    </row>
    <row r="606" spans="1:7" x14ac:dyDescent="0.25">
      <c r="A606" s="438"/>
      <c r="B606" s="439"/>
      <c r="C606" s="439"/>
      <c r="D606" s="439"/>
      <c r="E606" s="439"/>
      <c r="F606" s="439"/>
      <c r="G606" s="439"/>
    </row>
    <row r="607" spans="1:7" x14ac:dyDescent="0.25">
      <c r="A607" s="438"/>
      <c r="B607" s="439"/>
      <c r="C607" s="439"/>
      <c r="D607" s="439"/>
      <c r="E607" s="439"/>
      <c r="F607" s="439"/>
      <c r="G607" s="439"/>
    </row>
    <row r="608" spans="1:7" x14ac:dyDescent="0.25">
      <c r="A608" s="438"/>
      <c r="B608" s="439"/>
      <c r="C608" s="439"/>
      <c r="D608" s="439"/>
      <c r="E608" s="439"/>
      <c r="F608" s="439"/>
      <c r="G608" s="439"/>
    </row>
    <row r="609" spans="1:7" x14ac:dyDescent="0.25">
      <c r="A609" s="438"/>
      <c r="B609" s="439"/>
      <c r="C609" s="439"/>
      <c r="D609" s="439"/>
      <c r="E609" s="439"/>
      <c r="F609" s="439"/>
      <c r="G609" s="439"/>
    </row>
    <row r="610" spans="1:7" x14ac:dyDescent="0.25">
      <c r="A610" s="438"/>
      <c r="B610" s="439"/>
      <c r="C610" s="439"/>
      <c r="D610" s="439"/>
      <c r="E610" s="439"/>
      <c r="F610" s="439"/>
      <c r="G610" s="439"/>
    </row>
    <row r="611" spans="1:7" x14ac:dyDescent="0.25">
      <c r="A611" s="438"/>
      <c r="B611" s="439"/>
      <c r="C611" s="439"/>
      <c r="D611" s="439"/>
      <c r="E611" s="439"/>
      <c r="F611" s="439"/>
      <c r="G611" s="439"/>
    </row>
    <row r="612" spans="1:7" x14ac:dyDescent="0.25">
      <c r="A612" s="438"/>
      <c r="B612" s="439"/>
      <c r="C612" s="439"/>
      <c r="D612" s="439"/>
      <c r="E612" s="439"/>
      <c r="F612" s="439"/>
      <c r="G612" s="439"/>
    </row>
    <row r="613" spans="1:7" x14ac:dyDescent="0.25">
      <c r="A613" s="438"/>
      <c r="B613" s="439"/>
      <c r="C613" s="439"/>
      <c r="D613" s="439"/>
      <c r="E613" s="439"/>
      <c r="F613" s="439"/>
      <c r="G613" s="439"/>
    </row>
    <row r="614" spans="1:7" x14ac:dyDescent="0.25">
      <c r="A614" s="438"/>
      <c r="B614" s="439"/>
      <c r="C614" s="439"/>
      <c r="D614" s="439"/>
      <c r="E614" s="439"/>
      <c r="F614" s="439"/>
      <c r="G614" s="439"/>
    </row>
    <row r="615" spans="1:7" x14ac:dyDescent="0.25">
      <c r="A615" s="438"/>
      <c r="B615" s="439"/>
      <c r="C615" s="439"/>
      <c r="D615" s="439"/>
      <c r="E615" s="439"/>
      <c r="F615" s="439"/>
      <c r="G615" s="439"/>
    </row>
    <row r="616" spans="1:7" x14ac:dyDescent="0.25">
      <c r="A616" s="438"/>
      <c r="B616" s="439"/>
      <c r="C616" s="439"/>
      <c r="D616" s="439"/>
      <c r="E616" s="439"/>
      <c r="F616" s="439"/>
      <c r="G616" s="439"/>
    </row>
    <row r="617" spans="1:7" x14ac:dyDescent="0.25">
      <c r="A617" s="438"/>
      <c r="B617" s="439"/>
      <c r="C617" s="439"/>
      <c r="D617" s="439"/>
      <c r="E617" s="439"/>
      <c r="F617" s="439"/>
      <c r="G617" s="439"/>
    </row>
    <row r="618" spans="1:7" x14ac:dyDescent="0.25">
      <c r="A618" s="438"/>
      <c r="B618" s="439"/>
      <c r="C618" s="439"/>
      <c r="D618" s="439"/>
      <c r="E618" s="439"/>
      <c r="F618" s="439"/>
      <c r="G618" s="439"/>
    </row>
    <row r="619" spans="1:7" x14ac:dyDescent="0.25">
      <c r="A619" s="438"/>
      <c r="B619" s="439"/>
      <c r="C619" s="439"/>
      <c r="D619" s="439"/>
      <c r="E619" s="439"/>
      <c r="F619" s="439"/>
      <c r="G619" s="439"/>
    </row>
    <row r="620" spans="1:7" x14ac:dyDescent="0.25">
      <c r="A620" s="438"/>
      <c r="B620" s="439"/>
      <c r="C620" s="439"/>
      <c r="D620" s="439"/>
      <c r="E620" s="439"/>
      <c r="F620" s="439"/>
      <c r="G620" s="439"/>
    </row>
    <row r="621" spans="1:7" x14ac:dyDescent="0.25">
      <c r="A621" s="438"/>
      <c r="B621" s="439"/>
      <c r="C621" s="439"/>
      <c r="D621" s="439"/>
      <c r="E621" s="439"/>
      <c r="F621" s="439"/>
      <c r="G621" s="439"/>
    </row>
    <row r="622" spans="1:7" x14ac:dyDescent="0.25">
      <c r="A622" s="438"/>
      <c r="B622" s="439"/>
      <c r="C622" s="439"/>
      <c r="D622" s="439"/>
      <c r="E622" s="439"/>
      <c r="F622" s="439"/>
      <c r="G622" s="439"/>
    </row>
    <row r="623" spans="1:7" x14ac:dyDescent="0.25">
      <c r="A623" s="438"/>
      <c r="B623" s="439"/>
      <c r="C623" s="439"/>
      <c r="D623" s="439"/>
      <c r="E623" s="439"/>
      <c r="F623" s="439"/>
      <c r="G623" s="439"/>
    </row>
    <row r="624" spans="1:7" x14ac:dyDescent="0.25">
      <c r="A624" s="438"/>
      <c r="B624" s="439"/>
      <c r="C624" s="439"/>
      <c r="D624" s="439"/>
      <c r="E624" s="439"/>
      <c r="F624" s="439"/>
      <c r="G624" s="439"/>
    </row>
    <row r="625" spans="1:7" x14ac:dyDescent="0.25">
      <c r="A625" s="438"/>
      <c r="B625" s="439"/>
      <c r="C625" s="439"/>
      <c r="D625" s="439"/>
      <c r="E625" s="439"/>
      <c r="F625" s="439"/>
      <c r="G625" s="439"/>
    </row>
    <row r="626" spans="1:7" x14ac:dyDescent="0.25">
      <c r="A626" s="438"/>
      <c r="B626" s="439"/>
      <c r="C626" s="439"/>
      <c r="D626" s="439"/>
      <c r="E626" s="439"/>
      <c r="F626" s="439"/>
      <c r="G626" s="439"/>
    </row>
    <row r="627" spans="1:7" x14ac:dyDescent="0.25">
      <c r="A627" s="438"/>
      <c r="B627" s="439"/>
      <c r="C627" s="439"/>
      <c r="D627" s="439"/>
      <c r="E627" s="439"/>
      <c r="F627" s="439"/>
      <c r="G627" s="439"/>
    </row>
    <row r="628" spans="1:7" x14ac:dyDescent="0.25">
      <c r="A628" s="438"/>
      <c r="B628" s="439"/>
      <c r="C628" s="439"/>
      <c r="D628" s="439"/>
      <c r="E628" s="439"/>
      <c r="F628" s="439"/>
      <c r="G628" s="439"/>
    </row>
    <row r="629" spans="1:7" x14ac:dyDescent="0.25">
      <c r="A629" s="438"/>
      <c r="B629" s="439"/>
      <c r="C629" s="439"/>
      <c r="D629" s="439"/>
      <c r="E629" s="439"/>
      <c r="F629" s="439"/>
      <c r="G629" s="439"/>
    </row>
    <row r="630" spans="1:7" x14ac:dyDescent="0.25">
      <c r="A630" s="438"/>
      <c r="B630" s="439"/>
      <c r="C630" s="439"/>
      <c r="D630" s="439"/>
      <c r="E630" s="439"/>
      <c r="F630" s="439"/>
      <c r="G630" s="439"/>
    </row>
    <row r="631" spans="1:7" x14ac:dyDescent="0.25">
      <c r="A631" s="438"/>
      <c r="B631" s="439"/>
      <c r="C631" s="439"/>
      <c r="D631" s="439"/>
      <c r="E631" s="439"/>
      <c r="F631" s="439"/>
      <c r="G631" s="439"/>
    </row>
    <row r="632" spans="1:7" x14ac:dyDescent="0.25">
      <c r="A632" s="438"/>
      <c r="B632" s="439"/>
      <c r="C632" s="439"/>
      <c r="D632" s="439"/>
      <c r="E632" s="439"/>
      <c r="F632" s="439"/>
      <c r="G632" s="439"/>
    </row>
    <row r="633" spans="1:7" x14ac:dyDescent="0.25">
      <c r="A633" s="438"/>
      <c r="B633" s="439"/>
      <c r="C633" s="439"/>
      <c r="D633" s="439"/>
      <c r="E633" s="439"/>
      <c r="F633" s="439"/>
      <c r="G633" s="439"/>
    </row>
    <row r="634" spans="1:7" x14ac:dyDescent="0.25">
      <c r="A634" s="438"/>
      <c r="B634" s="439"/>
      <c r="C634" s="439"/>
      <c r="D634" s="439"/>
      <c r="E634" s="439"/>
      <c r="F634" s="439"/>
      <c r="G634" s="439"/>
    </row>
    <row r="635" spans="1:7" x14ac:dyDescent="0.25">
      <c r="A635" s="438"/>
      <c r="B635" s="439"/>
      <c r="C635" s="439"/>
      <c r="D635" s="439"/>
      <c r="E635" s="439"/>
      <c r="F635" s="439"/>
      <c r="G635" s="439"/>
    </row>
    <row r="636" spans="1:7" x14ac:dyDescent="0.25">
      <c r="A636" s="438"/>
      <c r="B636" s="439"/>
      <c r="C636" s="439"/>
      <c r="D636" s="439"/>
      <c r="E636" s="439"/>
      <c r="F636" s="439"/>
      <c r="G636" s="439"/>
    </row>
    <row r="637" spans="1:7" x14ac:dyDescent="0.25">
      <c r="A637" s="438"/>
      <c r="B637" s="439"/>
      <c r="C637" s="439"/>
      <c r="D637" s="439"/>
      <c r="E637" s="439"/>
      <c r="F637" s="439"/>
      <c r="G637" s="439"/>
    </row>
    <row r="638" spans="1:7" x14ac:dyDescent="0.25">
      <c r="A638" s="438"/>
      <c r="B638" s="439"/>
      <c r="C638" s="439"/>
      <c r="D638" s="439"/>
      <c r="E638" s="439"/>
      <c r="F638" s="439"/>
      <c r="G638" s="439"/>
    </row>
    <row r="639" spans="1:7" x14ac:dyDescent="0.25">
      <c r="A639" s="438"/>
      <c r="B639" s="439"/>
      <c r="C639" s="439"/>
      <c r="D639" s="439"/>
      <c r="E639" s="439"/>
      <c r="F639" s="439"/>
      <c r="G639" s="439"/>
    </row>
    <row r="640" spans="1:7" x14ac:dyDescent="0.25">
      <c r="A640" s="438"/>
      <c r="B640" s="439"/>
      <c r="C640" s="439"/>
      <c r="D640" s="439"/>
      <c r="E640" s="439"/>
      <c r="F640" s="439"/>
      <c r="G640" s="439"/>
    </row>
    <row r="641" spans="1:7" x14ac:dyDescent="0.25">
      <c r="A641" s="438"/>
      <c r="B641" s="439"/>
      <c r="C641" s="439"/>
      <c r="D641" s="439"/>
      <c r="E641" s="439"/>
      <c r="F641" s="439"/>
      <c r="G641" s="439"/>
    </row>
    <row r="642" spans="1:7" x14ac:dyDescent="0.25">
      <c r="A642" s="438"/>
      <c r="B642" s="439"/>
      <c r="C642" s="439"/>
      <c r="D642" s="439"/>
      <c r="E642" s="439"/>
      <c r="F642" s="439"/>
      <c r="G642" s="439"/>
    </row>
    <row r="643" spans="1:7" x14ac:dyDescent="0.25">
      <c r="A643" s="438"/>
      <c r="B643" s="439"/>
      <c r="C643" s="439"/>
      <c r="D643" s="439"/>
      <c r="E643" s="439"/>
      <c r="F643" s="439"/>
      <c r="G643" s="439"/>
    </row>
    <row r="644" spans="1:7" x14ac:dyDescent="0.25">
      <c r="A644" s="438"/>
      <c r="B644" s="439"/>
      <c r="C644" s="439"/>
      <c r="D644" s="439"/>
      <c r="E644" s="439"/>
      <c r="F644" s="439"/>
      <c r="G644" s="439"/>
    </row>
    <row r="645" spans="1:7" x14ac:dyDescent="0.25">
      <c r="A645" s="438"/>
      <c r="B645" s="439"/>
      <c r="C645" s="439"/>
      <c r="D645" s="439"/>
      <c r="E645" s="439"/>
      <c r="F645" s="439"/>
      <c r="G645" s="439"/>
    </row>
    <row r="646" spans="1:7" x14ac:dyDescent="0.25">
      <c r="A646" s="438"/>
      <c r="B646" s="439"/>
      <c r="C646" s="439"/>
      <c r="D646" s="439"/>
      <c r="E646" s="439"/>
      <c r="F646" s="439"/>
      <c r="G646" s="439"/>
    </row>
    <row r="647" spans="1:7" x14ac:dyDescent="0.25">
      <c r="A647" s="438"/>
      <c r="B647" s="439"/>
      <c r="C647" s="439"/>
      <c r="D647" s="439"/>
      <c r="E647" s="439"/>
      <c r="F647" s="439"/>
      <c r="G647" s="439"/>
    </row>
    <row r="648" spans="1:7" x14ac:dyDescent="0.25">
      <c r="A648" s="438"/>
      <c r="B648" s="439"/>
      <c r="C648" s="439"/>
      <c r="D648" s="439"/>
      <c r="E648" s="439"/>
      <c r="F648" s="439"/>
      <c r="G648" s="439"/>
    </row>
    <row r="649" spans="1:7" x14ac:dyDescent="0.25">
      <c r="A649" s="438"/>
      <c r="B649" s="439"/>
      <c r="C649" s="439"/>
      <c r="D649" s="439"/>
      <c r="E649" s="439"/>
      <c r="F649" s="439"/>
      <c r="G649" s="439"/>
    </row>
    <row r="650" spans="1:7" x14ac:dyDescent="0.25">
      <c r="A650" s="438"/>
      <c r="B650" s="439"/>
      <c r="C650" s="439"/>
      <c r="D650" s="439"/>
      <c r="E650" s="439"/>
      <c r="F650" s="439"/>
      <c r="G650" s="439"/>
    </row>
    <row r="651" spans="1:7" x14ac:dyDescent="0.25">
      <c r="A651" s="438"/>
      <c r="B651" s="439"/>
      <c r="C651" s="439"/>
      <c r="D651" s="439"/>
      <c r="E651" s="439"/>
      <c r="F651" s="439"/>
      <c r="G651" s="439"/>
    </row>
    <row r="652" spans="1:7" x14ac:dyDescent="0.25">
      <c r="A652" s="438"/>
      <c r="B652" s="439"/>
      <c r="C652" s="439"/>
      <c r="D652" s="439"/>
      <c r="E652" s="439"/>
      <c r="F652" s="439"/>
      <c r="G652" s="439"/>
    </row>
    <row r="653" spans="1:7" x14ac:dyDescent="0.25">
      <c r="A653" s="438"/>
      <c r="B653" s="439"/>
      <c r="C653" s="439"/>
      <c r="D653" s="439"/>
      <c r="E653" s="439"/>
      <c r="F653" s="439"/>
      <c r="G653" s="439"/>
    </row>
    <row r="654" spans="1:7" x14ac:dyDescent="0.25">
      <c r="A654" s="438"/>
      <c r="B654" s="439"/>
      <c r="C654" s="439"/>
      <c r="D654" s="439"/>
      <c r="E654" s="439"/>
      <c r="F654" s="439"/>
      <c r="G654" s="439"/>
    </row>
    <row r="655" spans="1:7" x14ac:dyDescent="0.25">
      <c r="A655" s="438"/>
      <c r="B655" s="439"/>
      <c r="C655" s="439"/>
      <c r="D655" s="439"/>
      <c r="E655" s="439"/>
      <c r="F655" s="439"/>
      <c r="G655" s="439"/>
    </row>
    <row r="656" spans="1:7" x14ac:dyDescent="0.25">
      <c r="A656" s="438"/>
      <c r="B656" s="439"/>
      <c r="C656" s="439"/>
      <c r="D656" s="439"/>
      <c r="E656" s="439"/>
      <c r="F656" s="439"/>
      <c r="G656" s="439"/>
    </row>
    <row r="657" spans="1:7" x14ac:dyDescent="0.25">
      <c r="A657" s="438"/>
      <c r="B657" s="439"/>
      <c r="C657" s="439"/>
      <c r="D657" s="439"/>
      <c r="E657" s="439"/>
      <c r="F657" s="439"/>
      <c r="G657" s="439"/>
    </row>
    <row r="658" spans="1:7" x14ac:dyDescent="0.25">
      <c r="A658" s="438"/>
      <c r="B658" s="439"/>
      <c r="C658" s="439"/>
      <c r="D658" s="439"/>
      <c r="E658" s="439"/>
      <c r="F658" s="439"/>
      <c r="G658" s="439"/>
    </row>
    <row r="659" spans="1:7" x14ac:dyDescent="0.25">
      <c r="A659" s="438"/>
      <c r="B659" s="439"/>
      <c r="C659" s="439"/>
      <c r="D659" s="439"/>
      <c r="E659" s="439"/>
      <c r="F659" s="439"/>
      <c r="G659" s="439"/>
    </row>
    <row r="660" spans="1:7" x14ac:dyDescent="0.25">
      <c r="A660" s="438"/>
      <c r="B660" s="439"/>
      <c r="C660" s="439"/>
      <c r="D660" s="439"/>
      <c r="E660" s="439"/>
      <c r="F660" s="439"/>
      <c r="G660" s="439"/>
    </row>
    <row r="661" spans="1:7" x14ac:dyDescent="0.25">
      <c r="A661" s="438"/>
      <c r="B661" s="439"/>
      <c r="C661" s="439"/>
      <c r="D661" s="439"/>
      <c r="E661" s="439"/>
      <c r="F661" s="439"/>
      <c r="G661" s="439"/>
    </row>
    <row r="662" spans="1:7" x14ac:dyDescent="0.25">
      <c r="A662" s="438"/>
      <c r="B662" s="439"/>
      <c r="C662" s="439"/>
      <c r="D662" s="439"/>
      <c r="E662" s="439"/>
      <c r="F662" s="439"/>
      <c r="G662" s="439"/>
    </row>
    <row r="663" spans="1:7" x14ac:dyDescent="0.25">
      <c r="A663" s="438"/>
      <c r="B663" s="439"/>
      <c r="C663" s="439"/>
      <c r="D663" s="439"/>
      <c r="E663" s="439"/>
      <c r="F663" s="439"/>
      <c r="G663" s="439"/>
    </row>
    <row r="664" spans="1:7" x14ac:dyDescent="0.25">
      <c r="A664" s="438"/>
      <c r="B664" s="439"/>
      <c r="C664" s="439"/>
      <c r="D664" s="439"/>
      <c r="E664" s="439"/>
      <c r="F664" s="439"/>
      <c r="G664" s="439"/>
    </row>
    <row r="665" spans="1:7" x14ac:dyDescent="0.25">
      <c r="A665" s="438"/>
      <c r="B665" s="439"/>
      <c r="C665" s="439"/>
      <c r="D665" s="439"/>
      <c r="E665" s="439"/>
      <c r="F665" s="439"/>
      <c r="G665" s="439"/>
    </row>
    <row r="666" spans="1:7" x14ac:dyDescent="0.25">
      <c r="A666" s="438"/>
      <c r="B666" s="439"/>
      <c r="C666" s="439"/>
      <c r="D666" s="439"/>
      <c r="E666" s="439"/>
      <c r="F666" s="439"/>
      <c r="G666" s="439"/>
    </row>
    <row r="667" spans="1:7" x14ac:dyDescent="0.25">
      <c r="A667" s="438"/>
      <c r="B667" s="439"/>
      <c r="C667" s="439"/>
      <c r="D667" s="439"/>
      <c r="E667" s="439"/>
      <c r="F667" s="439"/>
      <c r="G667" s="439"/>
    </row>
    <row r="668" spans="1:7" x14ac:dyDescent="0.25">
      <c r="A668" s="438"/>
      <c r="B668" s="439"/>
      <c r="C668" s="439"/>
      <c r="D668" s="439"/>
      <c r="E668" s="439"/>
      <c r="F668" s="439"/>
      <c r="G668" s="439"/>
    </row>
    <row r="669" spans="1:7" x14ac:dyDescent="0.25">
      <c r="A669" s="438"/>
      <c r="B669" s="439"/>
      <c r="C669" s="439"/>
      <c r="D669" s="439"/>
      <c r="E669" s="439"/>
      <c r="F669" s="439"/>
      <c r="G669" s="439"/>
    </row>
    <row r="670" spans="1:7" x14ac:dyDescent="0.25">
      <c r="A670" s="438"/>
      <c r="B670" s="439"/>
      <c r="C670" s="439"/>
      <c r="D670" s="439"/>
      <c r="E670" s="439"/>
      <c r="F670" s="439"/>
      <c r="G670" s="439"/>
    </row>
    <row r="671" spans="1:7" x14ac:dyDescent="0.25">
      <c r="A671" s="438"/>
      <c r="B671" s="439"/>
      <c r="C671" s="439"/>
      <c r="D671" s="439"/>
      <c r="E671" s="439"/>
      <c r="F671" s="439"/>
      <c r="G671" s="439"/>
    </row>
    <row r="672" spans="1:7" x14ac:dyDescent="0.25">
      <c r="A672" s="438"/>
      <c r="B672" s="439"/>
      <c r="C672" s="439"/>
      <c r="D672" s="439"/>
      <c r="E672" s="439"/>
      <c r="F672" s="439"/>
      <c r="G672" s="439"/>
    </row>
    <row r="673" spans="1:7" x14ac:dyDescent="0.25">
      <c r="A673" s="438"/>
      <c r="B673" s="439"/>
      <c r="C673" s="439"/>
      <c r="D673" s="439"/>
      <c r="E673" s="439"/>
      <c r="F673" s="439"/>
      <c r="G673" s="439"/>
    </row>
    <row r="674" spans="1:7" x14ac:dyDescent="0.25">
      <c r="A674" s="438"/>
      <c r="B674" s="439"/>
      <c r="C674" s="439"/>
      <c r="D674" s="439"/>
      <c r="E674" s="439"/>
      <c r="F674" s="439"/>
      <c r="G674" s="439"/>
    </row>
    <row r="675" spans="1:7" x14ac:dyDescent="0.25">
      <c r="A675" s="438"/>
      <c r="B675" s="439"/>
      <c r="C675" s="439"/>
      <c r="D675" s="439"/>
      <c r="E675" s="439"/>
      <c r="F675" s="439"/>
      <c r="G675" s="439"/>
    </row>
    <row r="676" spans="1:7" x14ac:dyDescent="0.25">
      <c r="A676" s="438"/>
      <c r="B676" s="439"/>
      <c r="C676" s="439"/>
      <c r="D676" s="439"/>
      <c r="E676" s="439"/>
      <c r="F676" s="439"/>
      <c r="G676" s="439"/>
    </row>
    <row r="677" spans="1:7" x14ac:dyDescent="0.25">
      <c r="A677" s="438"/>
      <c r="B677" s="439"/>
      <c r="C677" s="439"/>
      <c r="D677" s="439"/>
      <c r="E677" s="439"/>
      <c r="F677" s="439"/>
      <c r="G677" s="439"/>
    </row>
    <row r="678" spans="1:7" x14ac:dyDescent="0.25">
      <c r="A678" s="438"/>
      <c r="B678" s="439"/>
      <c r="C678" s="439"/>
      <c r="D678" s="439"/>
      <c r="E678" s="439"/>
      <c r="F678" s="439"/>
      <c r="G678" s="439"/>
    </row>
    <row r="679" spans="1:7" x14ac:dyDescent="0.25">
      <c r="A679" s="438"/>
      <c r="B679" s="439"/>
      <c r="C679" s="439"/>
      <c r="D679" s="439"/>
      <c r="E679" s="439"/>
      <c r="F679" s="439"/>
      <c r="G679" s="439"/>
    </row>
    <row r="680" spans="1:7" x14ac:dyDescent="0.25">
      <c r="A680" s="438"/>
      <c r="B680" s="439"/>
      <c r="C680" s="439"/>
      <c r="D680" s="439"/>
      <c r="E680" s="439"/>
      <c r="F680" s="439"/>
      <c r="G680" s="439"/>
    </row>
    <row r="681" spans="1:7" x14ac:dyDescent="0.25">
      <c r="A681" s="438"/>
      <c r="B681" s="439"/>
      <c r="C681" s="439"/>
      <c r="D681" s="439"/>
      <c r="E681" s="439"/>
      <c r="F681" s="439"/>
      <c r="G681" s="439"/>
    </row>
    <row r="682" spans="1:7" x14ac:dyDescent="0.25">
      <c r="A682" s="438"/>
      <c r="B682" s="439"/>
      <c r="C682" s="439"/>
      <c r="D682" s="439"/>
      <c r="E682" s="439"/>
      <c r="F682" s="439"/>
      <c r="G682" s="439"/>
    </row>
    <row r="683" spans="1:7" x14ac:dyDescent="0.25">
      <c r="A683" s="438"/>
      <c r="B683" s="439"/>
      <c r="C683" s="439"/>
      <c r="D683" s="439"/>
      <c r="E683" s="439"/>
      <c r="F683" s="439"/>
      <c r="G683" s="439"/>
    </row>
    <row r="684" spans="1:7" x14ac:dyDescent="0.25">
      <c r="A684" s="438"/>
      <c r="B684" s="439"/>
      <c r="C684" s="439"/>
      <c r="D684" s="439"/>
      <c r="E684" s="439"/>
      <c r="F684" s="439"/>
      <c r="G684" s="439"/>
    </row>
    <row r="685" spans="1:7" x14ac:dyDescent="0.25">
      <c r="A685" s="438"/>
      <c r="B685" s="439"/>
      <c r="C685" s="439"/>
      <c r="D685" s="439"/>
      <c r="E685" s="439"/>
      <c r="F685" s="439"/>
      <c r="G685" s="439"/>
    </row>
    <row r="686" spans="1:7" x14ac:dyDescent="0.25">
      <c r="A686" s="438"/>
      <c r="B686" s="439"/>
      <c r="C686" s="439"/>
      <c r="D686" s="439"/>
      <c r="E686" s="439"/>
      <c r="F686" s="439"/>
      <c r="G686" s="439"/>
    </row>
    <row r="687" spans="1:7" x14ac:dyDescent="0.25">
      <c r="A687" s="438"/>
      <c r="B687" s="439"/>
      <c r="C687" s="439"/>
      <c r="D687" s="439"/>
      <c r="E687" s="439"/>
      <c r="F687" s="439"/>
      <c r="G687" s="439"/>
    </row>
    <row r="688" spans="1:7" x14ac:dyDescent="0.25">
      <c r="A688" s="438"/>
      <c r="B688" s="439"/>
      <c r="C688" s="439"/>
      <c r="D688" s="439"/>
      <c r="E688" s="439"/>
      <c r="F688" s="439"/>
      <c r="G688" s="439"/>
    </row>
    <row r="689" spans="1:7" x14ac:dyDescent="0.25">
      <c r="A689" s="438"/>
      <c r="B689" s="439"/>
      <c r="C689" s="439"/>
      <c r="D689" s="439"/>
      <c r="E689" s="439"/>
      <c r="F689" s="439"/>
      <c r="G689" s="439"/>
    </row>
    <row r="690" spans="1:7" x14ac:dyDescent="0.25">
      <c r="A690" s="438"/>
      <c r="B690" s="439"/>
      <c r="C690" s="439"/>
      <c r="D690" s="439"/>
      <c r="E690" s="439"/>
      <c r="F690" s="439"/>
      <c r="G690" s="439"/>
    </row>
    <row r="691" spans="1:7" x14ac:dyDescent="0.25">
      <c r="A691" s="438"/>
      <c r="B691" s="439"/>
      <c r="C691" s="439"/>
      <c r="D691" s="439"/>
      <c r="E691" s="439"/>
      <c r="F691" s="439"/>
      <c r="G691" s="439"/>
    </row>
    <row r="692" spans="1:7" x14ac:dyDescent="0.25">
      <c r="A692" s="438"/>
      <c r="B692" s="439"/>
      <c r="C692" s="439"/>
      <c r="D692" s="439"/>
      <c r="E692" s="439"/>
      <c r="F692" s="439"/>
      <c r="G692" s="439"/>
    </row>
    <row r="693" spans="1:7" x14ac:dyDescent="0.25">
      <c r="A693" s="438"/>
      <c r="B693" s="439"/>
      <c r="C693" s="439"/>
      <c r="D693" s="439"/>
      <c r="E693" s="439"/>
      <c r="F693" s="439"/>
      <c r="G693" s="439"/>
    </row>
    <row r="694" spans="1:7" x14ac:dyDescent="0.25">
      <c r="A694" s="438"/>
      <c r="B694" s="439"/>
      <c r="C694" s="439"/>
      <c r="D694" s="439"/>
      <c r="E694" s="439"/>
      <c r="F694" s="439"/>
      <c r="G694" s="439"/>
    </row>
    <row r="695" spans="1:7" x14ac:dyDescent="0.25">
      <c r="A695" s="438"/>
      <c r="B695" s="439"/>
      <c r="C695" s="439"/>
      <c r="D695" s="439"/>
      <c r="E695" s="439"/>
      <c r="F695" s="439"/>
      <c r="G695" s="439"/>
    </row>
    <row r="696" spans="1:7" x14ac:dyDescent="0.25">
      <c r="A696" s="438"/>
      <c r="B696" s="439"/>
      <c r="C696" s="439"/>
      <c r="D696" s="439"/>
      <c r="E696" s="439"/>
      <c r="F696" s="439"/>
      <c r="G696" s="439"/>
    </row>
    <row r="697" spans="1:7" x14ac:dyDescent="0.25">
      <c r="A697" s="438"/>
      <c r="B697" s="439"/>
      <c r="C697" s="439"/>
      <c r="D697" s="439"/>
      <c r="E697" s="439"/>
      <c r="F697" s="439"/>
      <c r="G697" s="439"/>
    </row>
    <row r="698" spans="1:7" x14ac:dyDescent="0.25">
      <c r="A698" s="438"/>
      <c r="B698" s="439"/>
      <c r="C698" s="439"/>
      <c r="D698" s="439"/>
      <c r="E698" s="439"/>
      <c r="F698" s="439"/>
      <c r="G698" s="439"/>
    </row>
    <row r="699" spans="1:7" x14ac:dyDescent="0.25">
      <c r="A699" s="438"/>
      <c r="B699" s="439"/>
      <c r="C699" s="439"/>
      <c r="D699" s="439"/>
      <c r="E699" s="439"/>
      <c r="F699" s="439"/>
      <c r="G699" s="439"/>
    </row>
    <row r="700" spans="1:7" x14ac:dyDescent="0.25">
      <c r="A700" s="438"/>
      <c r="B700" s="439"/>
      <c r="C700" s="439"/>
      <c r="D700" s="439"/>
      <c r="E700" s="439"/>
      <c r="F700" s="439"/>
      <c r="G700" s="439"/>
    </row>
    <row r="701" spans="1:7" x14ac:dyDescent="0.25">
      <c r="A701" s="438"/>
      <c r="B701" s="439"/>
      <c r="C701" s="439"/>
      <c r="D701" s="439"/>
      <c r="E701" s="439"/>
      <c r="F701" s="439"/>
      <c r="G701" s="439"/>
    </row>
    <row r="702" spans="1:7" x14ac:dyDescent="0.25">
      <c r="A702" s="438"/>
      <c r="B702" s="439"/>
      <c r="C702" s="439"/>
      <c r="D702" s="439"/>
      <c r="E702" s="439"/>
      <c r="F702" s="439"/>
      <c r="G702" s="439"/>
    </row>
    <row r="703" spans="1:7" x14ac:dyDescent="0.25">
      <c r="A703" s="438"/>
      <c r="B703" s="439"/>
      <c r="C703" s="439"/>
      <c r="D703" s="439"/>
      <c r="E703" s="439"/>
      <c r="F703" s="439"/>
      <c r="G703" s="439"/>
    </row>
    <row r="704" spans="1:7" x14ac:dyDescent="0.25">
      <c r="A704" s="438"/>
      <c r="B704" s="439"/>
      <c r="C704" s="439"/>
      <c r="D704" s="439"/>
      <c r="E704" s="439"/>
      <c r="F704" s="439"/>
      <c r="G704" s="439"/>
    </row>
    <row r="705" spans="1:7" x14ac:dyDescent="0.25">
      <c r="A705" s="438"/>
      <c r="B705" s="439"/>
      <c r="C705" s="439"/>
      <c r="D705" s="439"/>
      <c r="E705" s="439"/>
      <c r="F705" s="439"/>
      <c r="G705" s="439"/>
    </row>
    <row r="706" spans="1:7" x14ac:dyDescent="0.25">
      <c r="A706" s="438"/>
      <c r="B706" s="439"/>
      <c r="C706" s="439"/>
      <c r="D706" s="439"/>
      <c r="E706" s="439"/>
      <c r="F706" s="439"/>
      <c r="G706" s="439"/>
    </row>
    <row r="707" spans="1:7" x14ac:dyDescent="0.25">
      <c r="A707" s="438"/>
      <c r="B707" s="439"/>
      <c r="C707" s="439"/>
      <c r="D707" s="439"/>
      <c r="E707" s="439"/>
      <c r="F707" s="439"/>
      <c r="G707" s="439"/>
    </row>
    <row r="708" spans="1:7" x14ac:dyDescent="0.25">
      <c r="A708" s="438"/>
      <c r="B708" s="439"/>
      <c r="C708" s="439"/>
      <c r="D708" s="439"/>
      <c r="E708" s="439"/>
      <c r="F708" s="439"/>
      <c r="G708" s="439"/>
    </row>
    <row r="709" spans="1:7" x14ac:dyDescent="0.25">
      <c r="A709" s="438"/>
      <c r="B709" s="439"/>
      <c r="C709" s="439"/>
      <c r="D709" s="439"/>
      <c r="E709" s="439"/>
      <c r="F709" s="439"/>
      <c r="G709" s="439"/>
    </row>
    <row r="710" spans="1:7" x14ac:dyDescent="0.25">
      <c r="A710" s="438"/>
      <c r="B710" s="439"/>
      <c r="C710" s="439"/>
      <c r="D710" s="439"/>
      <c r="E710" s="439"/>
      <c r="F710" s="439"/>
      <c r="G710" s="439"/>
    </row>
    <row r="711" spans="1:7" x14ac:dyDescent="0.25">
      <c r="A711" s="438"/>
      <c r="B711" s="439"/>
      <c r="C711" s="439"/>
      <c r="D711" s="439"/>
      <c r="E711" s="439"/>
      <c r="F711" s="439"/>
      <c r="G711" s="439"/>
    </row>
    <row r="712" spans="1:7" x14ac:dyDescent="0.25">
      <c r="A712" s="438"/>
      <c r="B712" s="439"/>
      <c r="C712" s="439"/>
      <c r="D712" s="439"/>
      <c r="E712" s="439"/>
      <c r="F712" s="439"/>
      <c r="G712" s="439"/>
    </row>
    <row r="713" spans="1:7" x14ac:dyDescent="0.25">
      <c r="A713" s="438"/>
      <c r="B713" s="439"/>
      <c r="C713" s="439"/>
      <c r="D713" s="439"/>
      <c r="E713" s="439"/>
      <c r="F713" s="439"/>
      <c r="G713" s="439"/>
    </row>
    <row r="714" spans="1:7" x14ac:dyDescent="0.25">
      <c r="A714" s="438"/>
      <c r="B714" s="439"/>
      <c r="C714" s="439"/>
      <c r="D714" s="439"/>
      <c r="E714" s="439"/>
      <c r="F714" s="439"/>
      <c r="G714" s="439"/>
    </row>
    <row r="715" spans="1:7" x14ac:dyDescent="0.25">
      <c r="A715" s="438"/>
      <c r="B715" s="439"/>
      <c r="C715" s="439"/>
      <c r="D715" s="439"/>
      <c r="E715" s="439"/>
      <c r="F715" s="439"/>
      <c r="G715" s="439"/>
    </row>
    <row r="716" spans="1:7" x14ac:dyDescent="0.25">
      <c r="A716" s="438"/>
      <c r="B716" s="439"/>
      <c r="C716" s="439"/>
      <c r="D716" s="439"/>
      <c r="E716" s="439"/>
      <c r="F716" s="439"/>
      <c r="G716" s="439"/>
    </row>
    <row r="717" spans="1:7" x14ac:dyDescent="0.25">
      <c r="A717" s="438"/>
      <c r="B717" s="439"/>
      <c r="C717" s="439"/>
      <c r="D717" s="439"/>
      <c r="E717" s="439"/>
      <c r="F717" s="439"/>
      <c r="G717" s="439"/>
    </row>
    <row r="718" spans="1:7" x14ac:dyDescent="0.25">
      <c r="A718" s="438"/>
      <c r="B718" s="439"/>
      <c r="C718" s="439"/>
      <c r="D718" s="439"/>
      <c r="E718" s="439"/>
      <c r="F718" s="439"/>
      <c r="G718" s="439"/>
    </row>
    <row r="719" spans="1:7" x14ac:dyDescent="0.25">
      <c r="A719" s="438"/>
      <c r="B719" s="439"/>
      <c r="C719" s="439"/>
      <c r="D719" s="439"/>
      <c r="E719" s="439"/>
      <c r="F719" s="439"/>
      <c r="G719" s="439"/>
    </row>
    <row r="720" spans="1:7" x14ac:dyDescent="0.25">
      <c r="A720" s="438"/>
      <c r="B720" s="439"/>
      <c r="C720" s="439"/>
      <c r="D720" s="439"/>
      <c r="E720" s="439"/>
      <c r="F720" s="439"/>
      <c r="G720" s="439"/>
    </row>
    <row r="721" spans="1:7" x14ac:dyDescent="0.25">
      <c r="A721" s="438"/>
      <c r="B721" s="439"/>
      <c r="C721" s="439"/>
      <c r="D721" s="439"/>
      <c r="E721" s="439"/>
      <c r="F721" s="439"/>
      <c r="G721" s="439"/>
    </row>
    <row r="722" spans="1:7" x14ac:dyDescent="0.25">
      <c r="A722" s="438"/>
      <c r="B722" s="439"/>
      <c r="C722" s="439"/>
      <c r="D722" s="439"/>
      <c r="E722" s="439"/>
      <c r="F722" s="439"/>
      <c r="G722" s="439"/>
    </row>
    <row r="723" spans="1:7" x14ac:dyDescent="0.25">
      <c r="A723" s="438"/>
      <c r="B723" s="439"/>
      <c r="C723" s="439"/>
      <c r="D723" s="439"/>
      <c r="E723" s="439"/>
      <c r="F723" s="439"/>
      <c r="G723" s="439"/>
    </row>
    <row r="724" spans="1:7" x14ac:dyDescent="0.25">
      <c r="A724" s="438"/>
      <c r="B724" s="439"/>
      <c r="C724" s="439"/>
      <c r="D724" s="439"/>
      <c r="E724" s="439"/>
      <c r="F724" s="439"/>
      <c r="G724" s="439"/>
    </row>
    <row r="725" spans="1:7" x14ac:dyDescent="0.25">
      <c r="A725" s="438"/>
      <c r="B725" s="439"/>
      <c r="C725" s="439"/>
      <c r="D725" s="439"/>
      <c r="E725" s="439"/>
      <c r="F725" s="439"/>
      <c r="G725" s="439"/>
    </row>
    <row r="726" spans="1:7" x14ac:dyDescent="0.25">
      <c r="A726" s="438"/>
      <c r="B726" s="439"/>
      <c r="C726" s="439"/>
      <c r="D726" s="439"/>
      <c r="E726" s="439"/>
      <c r="F726" s="439"/>
      <c r="G726" s="439"/>
    </row>
    <row r="727" spans="1:7" x14ac:dyDescent="0.25">
      <c r="A727" s="438"/>
      <c r="B727" s="439"/>
      <c r="C727" s="439"/>
      <c r="D727" s="439"/>
      <c r="E727" s="439"/>
      <c r="F727" s="439"/>
      <c r="G727" s="439"/>
    </row>
    <row r="728" spans="1:7" x14ac:dyDescent="0.25">
      <c r="A728" s="438"/>
      <c r="B728" s="439"/>
      <c r="C728" s="439"/>
      <c r="D728" s="439"/>
      <c r="E728" s="439"/>
      <c r="F728" s="439"/>
      <c r="G728" s="439"/>
    </row>
    <row r="729" spans="1:7" x14ac:dyDescent="0.25">
      <c r="A729" s="438"/>
      <c r="B729" s="439"/>
      <c r="C729" s="439"/>
      <c r="D729" s="439"/>
      <c r="E729" s="439"/>
      <c r="F729" s="439"/>
      <c r="G729" s="439"/>
    </row>
    <row r="730" spans="1:7" x14ac:dyDescent="0.25">
      <c r="A730" s="438"/>
      <c r="B730" s="439"/>
      <c r="C730" s="439"/>
      <c r="D730" s="439"/>
      <c r="E730" s="439"/>
      <c r="F730" s="439"/>
      <c r="G730" s="439"/>
    </row>
    <row r="731" spans="1:7" x14ac:dyDescent="0.25">
      <c r="A731" s="438"/>
      <c r="B731" s="439"/>
      <c r="C731" s="439"/>
      <c r="D731" s="439"/>
      <c r="E731" s="439"/>
      <c r="F731" s="439"/>
      <c r="G731" s="439"/>
    </row>
    <row r="732" spans="1:7" x14ac:dyDescent="0.25">
      <c r="A732" s="438"/>
      <c r="B732" s="439"/>
      <c r="C732" s="439"/>
      <c r="D732" s="439"/>
      <c r="E732" s="439"/>
      <c r="F732" s="439"/>
      <c r="G732" s="439"/>
    </row>
    <row r="733" spans="1:7" x14ac:dyDescent="0.25">
      <c r="A733" s="438"/>
      <c r="B733" s="439"/>
      <c r="C733" s="439"/>
      <c r="D733" s="439"/>
      <c r="E733" s="439"/>
      <c r="F733" s="439"/>
      <c r="G733" s="439"/>
    </row>
    <row r="734" spans="1:7" x14ac:dyDescent="0.25">
      <c r="A734" s="438"/>
      <c r="B734" s="439"/>
      <c r="C734" s="439"/>
      <c r="D734" s="439"/>
      <c r="E734" s="439"/>
      <c r="F734" s="439"/>
      <c r="G734" s="439"/>
    </row>
    <row r="735" spans="1:7" x14ac:dyDescent="0.25">
      <c r="A735" s="438"/>
      <c r="B735" s="439"/>
      <c r="C735" s="439"/>
      <c r="D735" s="439"/>
      <c r="E735" s="439"/>
      <c r="F735" s="439"/>
      <c r="G735" s="439"/>
    </row>
    <row r="736" spans="1:7" x14ac:dyDescent="0.25">
      <c r="A736" s="438"/>
      <c r="B736" s="439"/>
      <c r="C736" s="439"/>
      <c r="D736" s="439"/>
      <c r="E736" s="439"/>
      <c r="F736" s="439"/>
      <c r="G736" s="439"/>
    </row>
    <row r="737" spans="1:7" x14ac:dyDescent="0.25">
      <c r="A737" s="438"/>
      <c r="B737" s="439"/>
      <c r="C737" s="439"/>
      <c r="D737" s="439"/>
      <c r="E737" s="439"/>
      <c r="F737" s="439"/>
      <c r="G737" s="439"/>
    </row>
    <row r="738" spans="1:7" x14ac:dyDescent="0.25">
      <c r="A738" s="438"/>
      <c r="B738" s="439"/>
      <c r="C738" s="439"/>
      <c r="D738" s="439"/>
      <c r="E738" s="439"/>
      <c r="F738" s="439"/>
      <c r="G738" s="439"/>
    </row>
    <row r="739" spans="1:7" x14ac:dyDescent="0.25">
      <c r="A739" s="438"/>
      <c r="B739" s="439"/>
      <c r="C739" s="439"/>
      <c r="D739" s="439"/>
      <c r="E739" s="439"/>
      <c r="F739" s="439"/>
      <c r="G739" s="439"/>
    </row>
    <row r="740" spans="1:7" x14ac:dyDescent="0.25">
      <c r="A740" s="438"/>
      <c r="B740" s="439"/>
      <c r="C740" s="439"/>
      <c r="D740" s="439"/>
      <c r="E740" s="439"/>
      <c r="F740" s="439"/>
      <c r="G740" s="439"/>
    </row>
    <row r="741" spans="1:7" x14ac:dyDescent="0.25">
      <c r="A741" s="438"/>
      <c r="B741" s="439"/>
      <c r="C741" s="439"/>
      <c r="D741" s="439"/>
      <c r="E741" s="439"/>
      <c r="F741" s="439"/>
      <c r="G741" s="439"/>
    </row>
    <row r="742" spans="1:7" x14ac:dyDescent="0.25">
      <c r="A742" s="438"/>
      <c r="B742" s="439"/>
      <c r="C742" s="439"/>
      <c r="D742" s="439"/>
      <c r="E742" s="439"/>
      <c r="F742" s="439"/>
      <c r="G742" s="439"/>
    </row>
    <row r="743" spans="1:7" x14ac:dyDescent="0.25">
      <c r="A743" s="438"/>
      <c r="B743" s="439"/>
      <c r="C743" s="439"/>
      <c r="D743" s="439"/>
      <c r="E743" s="439"/>
      <c r="F743" s="439"/>
      <c r="G743" s="439"/>
    </row>
    <row r="744" spans="1:7" x14ac:dyDescent="0.25">
      <c r="A744" s="438"/>
      <c r="B744" s="439"/>
      <c r="C744" s="439"/>
      <c r="D744" s="439"/>
      <c r="E744" s="439"/>
      <c r="F744" s="439"/>
      <c r="G744" s="439"/>
    </row>
    <row r="745" spans="1:7" x14ac:dyDescent="0.25">
      <c r="A745" s="438"/>
      <c r="B745" s="439"/>
      <c r="C745" s="439"/>
      <c r="D745" s="439"/>
      <c r="E745" s="439"/>
      <c r="F745" s="439"/>
      <c r="G745" s="439"/>
    </row>
    <row r="746" spans="1:7" x14ac:dyDescent="0.25">
      <c r="A746" s="438"/>
      <c r="B746" s="439"/>
      <c r="C746" s="439"/>
      <c r="D746" s="439"/>
      <c r="E746" s="439"/>
      <c r="F746" s="439"/>
      <c r="G746" s="439"/>
    </row>
    <row r="747" spans="1:7" x14ac:dyDescent="0.25">
      <c r="A747" s="438"/>
      <c r="B747" s="439"/>
      <c r="C747" s="439"/>
      <c r="D747" s="439"/>
      <c r="E747" s="439"/>
      <c r="F747" s="439"/>
      <c r="G747" s="439"/>
    </row>
    <row r="748" spans="1:7" x14ac:dyDescent="0.25">
      <c r="A748" s="438"/>
      <c r="B748" s="439"/>
      <c r="C748" s="439"/>
      <c r="D748" s="439"/>
      <c r="E748" s="439"/>
      <c r="F748" s="439"/>
      <c r="G748" s="439"/>
    </row>
    <row r="749" spans="1:7" x14ac:dyDescent="0.25">
      <c r="A749" s="438"/>
      <c r="B749" s="439"/>
      <c r="C749" s="439"/>
      <c r="D749" s="439"/>
      <c r="E749" s="439"/>
      <c r="F749" s="439"/>
      <c r="G749" s="439"/>
    </row>
    <row r="750" spans="1:7" x14ac:dyDescent="0.25">
      <c r="A750" s="438"/>
      <c r="B750" s="439"/>
      <c r="C750" s="439"/>
      <c r="D750" s="439"/>
      <c r="E750" s="439"/>
      <c r="F750" s="439"/>
      <c r="G750" s="439"/>
    </row>
    <row r="751" spans="1:7" x14ac:dyDescent="0.25">
      <c r="A751" s="438"/>
      <c r="B751" s="439"/>
      <c r="C751" s="439"/>
      <c r="D751" s="439"/>
      <c r="E751" s="439"/>
      <c r="F751" s="439"/>
      <c r="G751" s="439"/>
    </row>
    <row r="752" spans="1:7" x14ac:dyDescent="0.25">
      <c r="A752" s="438"/>
      <c r="B752" s="439"/>
      <c r="C752" s="439"/>
      <c r="D752" s="439"/>
      <c r="E752" s="439"/>
      <c r="F752" s="439"/>
      <c r="G752" s="439"/>
    </row>
    <row r="753" spans="1:7" x14ac:dyDescent="0.25">
      <c r="A753" s="438"/>
      <c r="B753" s="439"/>
      <c r="C753" s="439"/>
      <c r="D753" s="439"/>
      <c r="E753" s="439"/>
      <c r="F753" s="439"/>
      <c r="G753" s="439"/>
    </row>
    <row r="754" spans="1:7" x14ac:dyDescent="0.25">
      <c r="A754" s="438"/>
      <c r="B754" s="439"/>
      <c r="C754" s="439"/>
      <c r="D754" s="439"/>
      <c r="E754" s="439"/>
      <c r="F754" s="439"/>
      <c r="G754" s="439"/>
    </row>
    <row r="755" spans="1:7" x14ac:dyDescent="0.25">
      <c r="A755" s="438"/>
      <c r="B755" s="439"/>
      <c r="C755" s="439"/>
      <c r="D755" s="439"/>
      <c r="E755" s="439"/>
      <c r="F755" s="439"/>
      <c r="G755" s="439"/>
    </row>
    <row r="756" spans="1:7" x14ac:dyDescent="0.25">
      <c r="A756" s="438"/>
      <c r="B756" s="439"/>
      <c r="C756" s="439"/>
      <c r="D756" s="439"/>
      <c r="E756" s="439"/>
      <c r="F756" s="439"/>
      <c r="G756" s="439"/>
    </row>
    <row r="757" spans="1:7" x14ac:dyDescent="0.25">
      <c r="A757" s="438"/>
      <c r="B757" s="439"/>
      <c r="C757" s="439"/>
      <c r="D757" s="439"/>
      <c r="E757" s="439"/>
      <c r="F757" s="439"/>
      <c r="G757" s="439"/>
    </row>
    <row r="758" spans="1:7" x14ac:dyDescent="0.25">
      <c r="A758" s="438"/>
      <c r="B758" s="439"/>
      <c r="C758" s="439"/>
      <c r="D758" s="439"/>
      <c r="E758" s="439"/>
      <c r="F758" s="439"/>
      <c r="G758" s="439"/>
    </row>
    <row r="759" spans="1:7" x14ac:dyDescent="0.25">
      <c r="A759" s="438"/>
      <c r="B759" s="439"/>
      <c r="C759" s="439"/>
      <c r="D759" s="439"/>
      <c r="E759" s="439"/>
      <c r="F759" s="439"/>
      <c r="G759" s="439"/>
    </row>
    <row r="760" spans="1:7" x14ac:dyDescent="0.25">
      <c r="A760" s="438"/>
      <c r="B760" s="439"/>
      <c r="C760" s="439"/>
      <c r="D760" s="439"/>
      <c r="E760" s="439"/>
      <c r="F760" s="439"/>
      <c r="G760" s="439"/>
    </row>
    <row r="761" spans="1:7" x14ac:dyDescent="0.25">
      <c r="A761" s="438"/>
      <c r="B761" s="439"/>
      <c r="C761" s="439"/>
      <c r="D761" s="439"/>
      <c r="E761" s="439"/>
      <c r="F761" s="439"/>
      <c r="G761" s="439"/>
    </row>
    <row r="762" spans="1:7" x14ac:dyDescent="0.25">
      <c r="A762" s="438"/>
      <c r="B762" s="439"/>
      <c r="C762" s="439"/>
      <c r="D762" s="439"/>
      <c r="E762" s="439"/>
      <c r="F762" s="439"/>
      <c r="G762" s="439"/>
    </row>
    <row r="763" spans="1:7" x14ac:dyDescent="0.25">
      <c r="A763" s="438"/>
      <c r="B763" s="439"/>
      <c r="C763" s="439"/>
      <c r="D763" s="439"/>
      <c r="E763" s="439"/>
      <c r="F763" s="439"/>
      <c r="G763" s="439"/>
    </row>
    <row r="764" spans="1:7" x14ac:dyDescent="0.25">
      <c r="A764" s="438"/>
      <c r="B764" s="439"/>
      <c r="C764" s="439"/>
      <c r="D764" s="439"/>
      <c r="E764" s="439"/>
      <c r="F764" s="439"/>
      <c r="G764" s="439"/>
    </row>
    <row r="765" spans="1:7" x14ac:dyDescent="0.25">
      <c r="A765" s="438"/>
      <c r="B765" s="439"/>
      <c r="C765" s="439"/>
      <c r="D765" s="439"/>
      <c r="E765" s="439"/>
      <c r="F765" s="439"/>
      <c r="G765" s="439"/>
    </row>
    <row r="766" spans="1:7" x14ac:dyDescent="0.25">
      <c r="A766" s="438"/>
      <c r="B766" s="439"/>
      <c r="C766" s="439"/>
      <c r="D766" s="439"/>
      <c r="E766" s="439"/>
      <c r="F766" s="439"/>
      <c r="G766" s="439"/>
    </row>
    <row r="767" spans="1:7" x14ac:dyDescent="0.25">
      <c r="A767" s="438"/>
      <c r="B767" s="439"/>
      <c r="C767" s="439"/>
      <c r="D767" s="439"/>
      <c r="E767" s="439"/>
      <c r="F767" s="439"/>
      <c r="G767" s="439"/>
    </row>
    <row r="768" spans="1:7" x14ac:dyDescent="0.25">
      <c r="A768" s="438"/>
      <c r="B768" s="439"/>
      <c r="C768" s="439"/>
      <c r="D768" s="439"/>
      <c r="E768" s="439"/>
      <c r="F768" s="439"/>
      <c r="G768" s="439"/>
    </row>
    <row r="769" spans="1:7" x14ac:dyDescent="0.25">
      <c r="A769" s="438"/>
      <c r="B769" s="439"/>
      <c r="C769" s="439"/>
      <c r="D769" s="439"/>
      <c r="E769" s="439"/>
      <c r="F769" s="439"/>
      <c r="G769" s="439"/>
    </row>
    <row r="770" spans="1:7" x14ac:dyDescent="0.25">
      <c r="A770" s="438"/>
      <c r="B770" s="439"/>
      <c r="C770" s="439"/>
      <c r="D770" s="439"/>
      <c r="E770" s="439"/>
      <c r="F770" s="439"/>
      <c r="G770" s="439"/>
    </row>
    <row r="771" spans="1:7" x14ac:dyDescent="0.25">
      <c r="A771" s="438"/>
      <c r="B771" s="439"/>
      <c r="C771" s="439"/>
      <c r="D771" s="439"/>
      <c r="E771" s="439"/>
      <c r="F771" s="439"/>
      <c r="G771" s="439"/>
    </row>
    <row r="772" spans="1:7" x14ac:dyDescent="0.25">
      <c r="A772" s="438"/>
      <c r="B772" s="439"/>
      <c r="C772" s="439"/>
      <c r="D772" s="439"/>
      <c r="E772" s="439"/>
      <c r="F772" s="439"/>
      <c r="G772" s="439"/>
    </row>
    <row r="773" spans="1:7" x14ac:dyDescent="0.25">
      <c r="A773" s="438"/>
      <c r="B773" s="439"/>
      <c r="C773" s="439"/>
      <c r="D773" s="439"/>
      <c r="E773" s="439"/>
      <c r="F773" s="439"/>
      <c r="G773" s="439"/>
    </row>
    <row r="774" spans="1:7" x14ac:dyDescent="0.25">
      <c r="A774" s="438"/>
      <c r="B774" s="439"/>
      <c r="C774" s="439"/>
      <c r="D774" s="439"/>
      <c r="E774" s="439"/>
      <c r="F774" s="439"/>
      <c r="G774" s="439"/>
    </row>
    <row r="775" spans="1:7" x14ac:dyDescent="0.25">
      <c r="A775" s="438"/>
      <c r="B775" s="439"/>
      <c r="C775" s="439"/>
      <c r="D775" s="439"/>
      <c r="E775" s="439"/>
      <c r="F775" s="439"/>
      <c r="G775" s="439"/>
    </row>
    <row r="776" spans="1:7" x14ac:dyDescent="0.25">
      <c r="A776" s="438"/>
      <c r="B776" s="439"/>
      <c r="C776" s="439"/>
      <c r="D776" s="439"/>
      <c r="E776" s="439"/>
      <c r="F776" s="439"/>
      <c r="G776" s="439"/>
    </row>
    <row r="777" spans="1:7" x14ac:dyDescent="0.25">
      <c r="A777" s="438"/>
      <c r="B777" s="439"/>
      <c r="C777" s="439"/>
      <c r="D777" s="439"/>
      <c r="E777" s="439"/>
      <c r="F777" s="439"/>
      <c r="G777" s="439"/>
    </row>
    <row r="778" spans="1:7" x14ac:dyDescent="0.25">
      <c r="A778" s="438"/>
      <c r="B778" s="439"/>
      <c r="C778" s="439"/>
      <c r="D778" s="439"/>
      <c r="E778" s="439"/>
      <c r="F778" s="439"/>
      <c r="G778" s="439"/>
    </row>
    <row r="779" spans="1:7" x14ac:dyDescent="0.25">
      <c r="A779" s="438"/>
      <c r="B779" s="439"/>
      <c r="C779" s="439"/>
      <c r="D779" s="439"/>
      <c r="E779" s="439"/>
      <c r="F779" s="439"/>
      <c r="G779" s="439"/>
    </row>
    <row r="780" spans="1:7" x14ac:dyDescent="0.25">
      <c r="A780" s="438"/>
      <c r="B780" s="439"/>
      <c r="C780" s="439"/>
      <c r="D780" s="439"/>
      <c r="E780" s="439"/>
      <c r="F780" s="439"/>
      <c r="G780" s="439"/>
    </row>
    <row r="781" spans="1:7" x14ac:dyDescent="0.25">
      <c r="A781" s="438"/>
      <c r="B781" s="439"/>
      <c r="C781" s="439"/>
      <c r="D781" s="439"/>
      <c r="E781" s="439"/>
      <c r="F781" s="439"/>
      <c r="G781" s="439"/>
    </row>
    <row r="782" spans="1:7" x14ac:dyDescent="0.25">
      <c r="A782" s="438"/>
      <c r="B782" s="439"/>
      <c r="C782" s="439"/>
      <c r="D782" s="439"/>
      <c r="E782" s="439"/>
      <c r="F782" s="439"/>
      <c r="G782" s="439"/>
    </row>
    <row r="783" spans="1:7" x14ac:dyDescent="0.25">
      <c r="A783" s="438"/>
      <c r="B783" s="439"/>
      <c r="C783" s="439"/>
      <c r="D783" s="439"/>
      <c r="E783" s="439"/>
      <c r="F783" s="439"/>
      <c r="G783" s="439"/>
    </row>
    <row r="784" spans="1:7" x14ac:dyDescent="0.25">
      <c r="A784" s="438"/>
      <c r="B784" s="439"/>
      <c r="C784" s="439"/>
      <c r="D784" s="439"/>
      <c r="E784" s="439"/>
      <c r="F784" s="439"/>
      <c r="G784" s="439"/>
    </row>
    <row r="785" spans="1:7" x14ac:dyDescent="0.25">
      <c r="A785" s="438"/>
      <c r="B785" s="439"/>
      <c r="C785" s="439"/>
      <c r="D785" s="439"/>
      <c r="E785" s="439"/>
      <c r="F785" s="439"/>
      <c r="G785" s="439"/>
    </row>
    <row r="786" spans="1:7" x14ac:dyDescent="0.25">
      <c r="A786" s="438"/>
      <c r="B786" s="439"/>
      <c r="C786" s="439"/>
      <c r="D786" s="439"/>
      <c r="E786" s="439"/>
      <c r="F786" s="439"/>
      <c r="G786" s="439"/>
    </row>
    <row r="787" spans="1:7" x14ac:dyDescent="0.25">
      <c r="A787" s="438"/>
      <c r="B787" s="439"/>
      <c r="C787" s="439"/>
      <c r="D787" s="439"/>
      <c r="E787" s="439"/>
      <c r="F787" s="439"/>
      <c r="G787" s="439"/>
    </row>
    <row r="788" spans="1:7" x14ac:dyDescent="0.25">
      <c r="A788" s="438"/>
      <c r="B788" s="439"/>
      <c r="C788" s="439"/>
      <c r="D788" s="439"/>
      <c r="E788" s="439"/>
      <c r="F788" s="439"/>
      <c r="G788" s="439"/>
    </row>
    <row r="789" spans="1:7" x14ac:dyDescent="0.25">
      <c r="A789" s="438"/>
      <c r="B789" s="439"/>
      <c r="C789" s="439"/>
      <c r="D789" s="439"/>
      <c r="E789" s="439"/>
      <c r="F789" s="439"/>
      <c r="G789" s="439"/>
    </row>
    <row r="790" spans="1:7" x14ac:dyDescent="0.25">
      <c r="A790" s="438"/>
      <c r="B790" s="439"/>
      <c r="C790" s="439"/>
      <c r="D790" s="439"/>
      <c r="E790" s="439"/>
      <c r="F790" s="439"/>
      <c r="G790" s="439"/>
    </row>
    <row r="791" spans="1:7" x14ac:dyDescent="0.25">
      <c r="A791" s="438"/>
      <c r="B791" s="439"/>
      <c r="C791" s="439"/>
      <c r="D791" s="439"/>
      <c r="E791" s="439"/>
      <c r="F791" s="439"/>
      <c r="G791" s="439"/>
    </row>
    <row r="792" spans="1:7" x14ac:dyDescent="0.25">
      <c r="A792" s="438"/>
      <c r="B792" s="439"/>
      <c r="C792" s="439"/>
      <c r="D792" s="439"/>
      <c r="E792" s="439"/>
      <c r="F792" s="439"/>
      <c r="G792" s="439"/>
    </row>
    <row r="793" spans="1:7" x14ac:dyDescent="0.25">
      <c r="A793" s="438"/>
      <c r="B793" s="439"/>
      <c r="C793" s="439"/>
      <c r="D793" s="439"/>
      <c r="E793" s="439"/>
      <c r="F793" s="439"/>
      <c r="G793" s="439"/>
    </row>
    <row r="794" spans="1:7" x14ac:dyDescent="0.25">
      <c r="A794" s="438"/>
      <c r="B794" s="439"/>
      <c r="C794" s="439"/>
      <c r="D794" s="439"/>
      <c r="E794" s="439"/>
      <c r="F794" s="439"/>
      <c r="G794" s="439"/>
    </row>
    <row r="795" spans="1:7" x14ac:dyDescent="0.25">
      <c r="A795" s="438"/>
      <c r="B795" s="439"/>
      <c r="C795" s="439"/>
      <c r="D795" s="439"/>
      <c r="E795" s="439"/>
      <c r="F795" s="439"/>
      <c r="G795" s="439"/>
    </row>
    <row r="796" spans="1:7" x14ac:dyDescent="0.25">
      <c r="A796" s="438"/>
      <c r="B796" s="439"/>
      <c r="C796" s="439"/>
      <c r="D796" s="439"/>
      <c r="E796" s="439"/>
      <c r="F796" s="439"/>
      <c r="G796" s="439"/>
    </row>
    <row r="797" spans="1:7" x14ac:dyDescent="0.25">
      <c r="A797" s="438"/>
      <c r="B797" s="439"/>
      <c r="C797" s="439"/>
      <c r="D797" s="439"/>
      <c r="E797" s="439"/>
      <c r="F797" s="439"/>
      <c r="G797" s="439"/>
    </row>
    <row r="798" spans="1:7" x14ac:dyDescent="0.25">
      <c r="A798" s="438"/>
      <c r="B798" s="439"/>
      <c r="C798" s="439"/>
      <c r="D798" s="439"/>
      <c r="E798" s="439"/>
      <c r="F798" s="439"/>
      <c r="G798" s="439"/>
    </row>
    <row r="799" spans="1:7" x14ac:dyDescent="0.25">
      <c r="A799" s="438"/>
      <c r="B799" s="439"/>
      <c r="C799" s="439"/>
      <c r="D799" s="439"/>
      <c r="E799" s="439"/>
      <c r="F799" s="439"/>
      <c r="G799" s="439"/>
    </row>
    <row r="800" spans="1:7" x14ac:dyDescent="0.25">
      <c r="A800" s="438"/>
      <c r="B800" s="439"/>
      <c r="C800" s="439"/>
      <c r="D800" s="439"/>
      <c r="E800" s="439"/>
      <c r="F800" s="439"/>
      <c r="G800" s="439"/>
    </row>
    <row r="801" spans="1:7" x14ac:dyDescent="0.25">
      <c r="A801" s="438"/>
      <c r="B801" s="439"/>
      <c r="C801" s="439"/>
      <c r="D801" s="439"/>
      <c r="E801" s="439"/>
      <c r="F801" s="439"/>
      <c r="G801" s="439"/>
    </row>
    <row r="802" spans="1:7" x14ac:dyDescent="0.25">
      <c r="A802" s="438"/>
      <c r="B802" s="439"/>
      <c r="C802" s="439"/>
      <c r="D802" s="439"/>
      <c r="E802" s="439"/>
      <c r="F802" s="439"/>
      <c r="G802" s="439"/>
    </row>
    <row r="803" spans="1:7" x14ac:dyDescent="0.25">
      <c r="A803" s="438"/>
      <c r="B803" s="439"/>
      <c r="C803" s="439"/>
      <c r="D803" s="439"/>
      <c r="E803" s="439"/>
      <c r="F803" s="439"/>
      <c r="G803" s="439"/>
    </row>
    <row r="804" spans="1:7" x14ac:dyDescent="0.25">
      <c r="A804" s="438"/>
      <c r="B804" s="439"/>
      <c r="C804" s="439"/>
      <c r="D804" s="439"/>
      <c r="E804" s="439"/>
      <c r="F804" s="439"/>
      <c r="G804" s="439"/>
    </row>
    <row r="805" spans="1:7" x14ac:dyDescent="0.25">
      <c r="A805" s="438"/>
      <c r="B805" s="439"/>
      <c r="C805" s="439"/>
      <c r="D805" s="439"/>
      <c r="E805" s="439"/>
      <c r="F805" s="439"/>
      <c r="G805" s="439"/>
    </row>
    <row r="806" spans="1:7" x14ac:dyDescent="0.25">
      <c r="A806" s="438"/>
      <c r="B806" s="439"/>
      <c r="C806" s="439"/>
      <c r="D806" s="439"/>
      <c r="E806" s="439"/>
      <c r="F806" s="439"/>
      <c r="G806" s="439"/>
    </row>
    <row r="807" spans="1:7" x14ac:dyDescent="0.25">
      <c r="A807" s="438"/>
      <c r="B807" s="439"/>
      <c r="C807" s="439"/>
      <c r="D807" s="439"/>
      <c r="E807" s="439"/>
      <c r="F807" s="439"/>
      <c r="G807" s="439"/>
    </row>
    <row r="808" spans="1:7" x14ac:dyDescent="0.25">
      <c r="A808" s="438"/>
      <c r="B808" s="439"/>
      <c r="C808" s="439"/>
      <c r="D808" s="439"/>
      <c r="E808" s="439"/>
      <c r="F808" s="439"/>
      <c r="G808" s="439"/>
    </row>
    <row r="809" spans="1:7" x14ac:dyDescent="0.25">
      <c r="A809" s="438"/>
      <c r="B809" s="439"/>
      <c r="C809" s="439"/>
      <c r="D809" s="439"/>
      <c r="E809" s="439"/>
      <c r="F809" s="439"/>
      <c r="G809" s="439"/>
    </row>
    <row r="810" spans="1:7" x14ac:dyDescent="0.25">
      <c r="A810" s="438"/>
      <c r="B810" s="439"/>
      <c r="C810" s="439"/>
      <c r="D810" s="439"/>
      <c r="E810" s="439"/>
      <c r="F810" s="439"/>
      <c r="G810" s="439"/>
    </row>
    <row r="811" spans="1:7" x14ac:dyDescent="0.25">
      <c r="A811" s="438"/>
      <c r="B811" s="439"/>
      <c r="C811" s="439"/>
      <c r="D811" s="439"/>
      <c r="E811" s="439"/>
      <c r="F811" s="439"/>
      <c r="G811" s="439"/>
    </row>
    <row r="812" spans="1:7" x14ac:dyDescent="0.25">
      <c r="A812" s="438"/>
      <c r="B812" s="439"/>
      <c r="C812" s="439"/>
      <c r="D812" s="439"/>
      <c r="E812" s="439"/>
      <c r="F812" s="439"/>
      <c r="G812" s="439"/>
    </row>
    <row r="813" spans="1:7" x14ac:dyDescent="0.25">
      <c r="A813" s="438"/>
      <c r="B813" s="439"/>
      <c r="C813" s="439"/>
      <c r="D813" s="439"/>
      <c r="E813" s="439"/>
      <c r="F813" s="439"/>
      <c r="G813" s="439"/>
    </row>
    <row r="814" spans="1:7" x14ac:dyDescent="0.25">
      <c r="A814" s="438"/>
      <c r="B814" s="439"/>
      <c r="C814" s="439"/>
      <c r="D814" s="439"/>
      <c r="E814" s="439"/>
      <c r="F814" s="439"/>
      <c r="G814" s="439"/>
    </row>
    <row r="815" spans="1:7" x14ac:dyDescent="0.25">
      <c r="A815" s="438"/>
      <c r="B815" s="439"/>
      <c r="C815" s="439"/>
      <c r="D815" s="439"/>
      <c r="E815" s="439"/>
      <c r="F815" s="439"/>
      <c r="G815" s="439"/>
    </row>
    <row r="816" spans="1:7" x14ac:dyDescent="0.25">
      <c r="A816" s="438"/>
      <c r="B816" s="439"/>
      <c r="C816" s="439"/>
      <c r="D816" s="439"/>
      <c r="E816" s="439"/>
      <c r="F816" s="439"/>
      <c r="G816" s="439"/>
    </row>
    <row r="817" spans="1:7" x14ac:dyDescent="0.25">
      <c r="A817" s="438"/>
      <c r="B817" s="439"/>
      <c r="C817" s="439"/>
      <c r="D817" s="439"/>
      <c r="E817" s="439"/>
      <c r="F817" s="439"/>
      <c r="G817" s="439"/>
    </row>
    <row r="818" spans="1:7" x14ac:dyDescent="0.25">
      <c r="A818" s="438"/>
      <c r="B818" s="439"/>
      <c r="C818" s="439"/>
      <c r="D818" s="439"/>
      <c r="E818" s="439"/>
      <c r="F818" s="439"/>
      <c r="G818" s="439"/>
    </row>
    <row r="819" spans="1:7" x14ac:dyDescent="0.25">
      <c r="A819" s="438"/>
      <c r="B819" s="439"/>
      <c r="C819" s="439"/>
      <c r="D819" s="439"/>
      <c r="E819" s="439"/>
      <c r="F819" s="439"/>
      <c r="G819" s="439"/>
    </row>
    <row r="820" spans="1:7" x14ac:dyDescent="0.25">
      <c r="A820" s="438"/>
      <c r="B820" s="439"/>
      <c r="C820" s="439"/>
      <c r="D820" s="439"/>
      <c r="E820" s="439"/>
      <c r="F820" s="439"/>
      <c r="G820" s="439"/>
    </row>
    <row r="821" spans="1:7" x14ac:dyDescent="0.25">
      <c r="A821" s="438"/>
      <c r="B821" s="439"/>
      <c r="C821" s="439"/>
      <c r="D821" s="439"/>
      <c r="E821" s="439"/>
      <c r="F821" s="439"/>
      <c r="G821" s="439"/>
    </row>
    <row r="822" spans="1:7" x14ac:dyDescent="0.25">
      <c r="A822" s="438"/>
      <c r="B822" s="439"/>
      <c r="C822" s="439"/>
      <c r="D822" s="439"/>
      <c r="E822" s="439"/>
      <c r="F822" s="439"/>
      <c r="G822" s="439"/>
    </row>
    <row r="823" spans="1:7" x14ac:dyDescent="0.25">
      <c r="A823" s="438"/>
      <c r="B823" s="439"/>
      <c r="C823" s="439"/>
      <c r="D823" s="439"/>
      <c r="E823" s="439"/>
      <c r="F823" s="439"/>
      <c r="G823" s="439"/>
    </row>
    <row r="824" spans="1:7" x14ac:dyDescent="0.25">
      <c r="A824" s="438"/>
      <c r="B824" s="439"/>
      <c r="C824" s="439"/>
      <c r="D824" s="439"/>
      <c r="E824" s="439"/>
      <c r="F824" s="439"/>
      <c r="G824" s="439"/>
    </row>
    <row r="825" spans="1:7" x14ac:dyDescent="0.25">
      <c r="A825" s="438"/>
      <c r="B825" s="439"/>
      <c r="C825" s="439"/>
      <c r="D825" s="439"/>
      <c r="E825" s="439"/>
      <c r="F825" s="439"/>
      <c r="G825" s="439"/>
    </row>
    <row r="826" spans="1:7" x14ac:dyDescent="0.25">
      <c r="A826" s="438"/>
      <c r="B826" s="439"/>
      <c r="C826" s="439"/>
      <c r="D826" s="439"/>
      <c r="E826" s="439"/>
      <c r="F826" s="439"/>
      <c r="G826" s="439"/>
    </row>
    <row r="827" spans="1:7" x14ac:dyDescent="0.25">
      <c r="A827" s="438"/>
      <c r="B827" s="439"/>
      <c r="C827" s="439"/>
      <c r="D827" s="439"/>
      <c r="E827" s="439"/>
      <c r="F827" s="439"/>
      <c r="G827" s="439"/>
    </row>
    <row r="828" spans="1:7" x14ac:dyDescent="0.25">
      <c r="A828" s="438"/>
      <c r="B828" s="439"/>
      <c r="C828" s="439"/>
      <c r="D828" s="439"/>
      <c r="E828" s="439"/>
      <c r="F828" s="439"/>
      <c r="G828" s="439"/>
    </row>
    <row r="829" spans="1:7" x14ac:dyDescent="0.25">
      <c r="A829" s="438"/>
      <c r="B829" s="439"/>
      <c r="C829" s="439"/>
      <c r="D829" s="439"/>
      <c r="E829" s="439"/>
      <c r="F829" s="439"/>
      <c r="G829" s="439"/>
    </row>
    <row r="830" spans="1:7" x14ac:dyDescent="0.25">
      <c r="A830" s="438"/>
      <c r="B830" s="439"/>
      <c r="C830" s="439"/>
      <c r="D830" s="439"/>
      <c r="E830" s="439"/>
      <c r="F830" s="439"/>
      <c r="G830" s="439"/>
    </row>
    <row r="831" spans="1:7" x14ac:dyDescent="0.25">
      <c r="A831" s="438"/>
      <c r="B831" s="439"/>
      <c r="C831" s="439"/>
      <c r="D831" s="439"/>
      <c r="E831" s="439"/>
      <c r="F831" s="439"/>
      <c r="G831" s="439"/>
    </row>
    <row r="832" spans="1:7" x14ac:dyDescent="0.25">
      <c r="A832" s="438"/>
      <c r="B832" s="439"/>
      <c r="C832" s="439"/>
      <c r="D832" s="439"/>
      <c r="E832" s="439"/>
      <c r="F832" s="439"/>
      <c r="G832" s="439"/>
    </row>
    <row r="833" spans="1:7" x14ac:dyDescent="0.25">
      <c r="A833" s="438"/>
      <c r="B833" s="439"/>
      <c r="C833" s="439"/>
      <c r="D833" s="439"/>
      <c r="E833" s="439"/>
      <c r="F833" s="439"/>
      <c r="G833" s="439"/>
    </row>
    <row r="834" spans="1:7" x14ac:dyDescent="0.25">
      <c r="A834" s="438"/>
      <c r="B834" s="439"/>
      <c r="C834" s="439"/>
      <c r="D834" s="439"/>
      <c r="E834" s="439"/>
      <c r="F834" s="439"/>
      <c r="G834" s="439"/>
    </row>
    <row r="835" spans="1:7" x14ac:dyDescent="0.25">
      <c r="A835" s="438"/>
      <c r="B835" s="439"/>
      <c r="C835" s="439"/>
      <c r="D835" s="439"/>
      <c r="E835" s="439"/>
      <c r="F835" s="439"/>
      <c r="G835" s="439"/>
    </row>
    <row r="836" spans="1:7" x14ac:dyDescent="0.25">
      <c r="A836" s="438"/>
      <c r="B836" s="439"/>
      <c r="C836" s="439"/>
      <c r="D836" s="439"/>
      <c r="E836" s="439"/>
      <c r="F836" s="439"/>
      <c r="G836" s="439"/>
    </row>
    <row r="837" spans="1:7" x14ac:dyDescent="0.25">
      <c r="A837" s="438"/>
      <c r="B837" s="439"/>
      <c r="C837" s="439"/>
      <c r="D837" s="439"/>
      <c r="E837" s="439"/>
      <c r="F837" s="439"/>
      <c r="G837" s="439"/>
    </row>
    <row r="838" spans="1:7" x14ac:dyDescent="0.25">
      <c r="A838" s="438"/>
      <c r="B838" s="439"/>
      <c r="C838" s="439"/>
      <c r="D838" s="439"/>
      <c r="E838" s="439"/>
      <c r="F838" s="439"/>
      <c r="G838" s="439"/>
    </row>
    <row r="839" spans="1:7" x14ac:dyDescent="0.25">
      <c r="A839" s="438"/>
      <c r="B839" s="439"/>
      <c r="C839" s="439"/>
      <c r="D839" s="439"/>
      <c r="E839" s="439"/>
      <c r="F839" s="439"/>
      <c r="G839" s="439"/>
    </row>
    <row r="840" spans="1:7" x14ac:dyDescent="0.25">
      <c r="A840" s="438"/>
      <c r="B840" s="439"/>
      <c r="C840" s="439"/>
      <c r="D840" s="439"/>
      <c r="E840" s="439"/>
      <c r="F840" s="439"/>
      <c r="G840" s="439"/>
    </row>
    <row r="841" spans="1:7" x14ac:dyDescent="0.25">
      <c r="A841" s="438"/>
      <c r="B841" s="439"/>
      <c r="C841" s="439"/>
      <c r="D841" s="439"/>
      <c r="E841" s="439"/>
      <c r="F841" s="439"/>
      <c r="G841" s="439"/>
    </row>
    <row r="842" spans="1:7" x14ac:dyDescent="0.25">
      <c r="A842" s="438"/>
      <c r="B842" s="439"/>
      <c r="C842" s="439"/>
      <c r="D842" s="439"/>
      <c r="E842" s="439"/>
      <c r="F842" s="439"/>
      <c r="G842" s="439"/>
    </row>
    <row r="843" spans="1:7" x14ac:dyDescent="0.25">
      <c r="A843" s="438"/>
      <c r="B843" s="439"/>
      <c r="C843" s="439"/>
      <c r="D843" s="439"/>
      <c r="E843" s="439"/>
      <c r="F843" s="439"/>
      <c r="G843" s="439"/>
    </row>
    <row r="844" spans="1:7" x14ac:dyDescent="0.25">
      <c r="A844" s="438"/>
      <c r="B844" s="439"/>
      <c r="C844" s="439"/>
      <c r="D844" s="439"/>
      <c r="E844" s="439"/>
      <c r="F844" s="439"/>
      <c r="G844" s="439"/>
    </row>
    <row r="845" spans="1:7" x14ac:dyDescent="0.25">
      <c r="A845" s="438"/>
      <c r="B845" s="439"/>
      <c r="C845" s="439"/>
      <c r="D845" s="439"/>
      <c r="E845" s="439"/>
      <c r="F845" s="439"/>
      <c r="G845" s="439"/>
    </row>
    <row r="846" spans="1:7" x14ac:dyDescent="0.25">
      <c r="A846" s="438"/>
      <c r="B846" s="439"/>
      <c r="C846" s="439"/>
      <c r="D846" s="439"/>
      <c r="E846" s="439"/>
      <c r="F846" s="439"/>
      <c r="G846" s="439"/>
    </row>
    <row r="847" spans="1:7" x14ac:dyDescent="0.25">
      <c r="A847" s="438"/>
      <c r="B847" s="439"/>
      <c r="C847" s="439"/>
      <c r="D847" s="439"/>
      <c r="E847" s="439"/>
      <c r="F847" s="439"/>
      <c r="G847" s="439"/>
    </row>
    <row r="848" spans="1:7" x14ac:dyDescent="0.25">
      <c r="A848" s="438"/>
      <c r="B848" s="439"/>
      <c r="C848" s="439"/>
      <c r="D848" s="439"/>
      <c r="E848" s="439"/>
      <c r="F848" s="439"/>
      <c r="G848" s="439"/>
    </row>
    <row r="849" spans="1:7" x14ac:dyDescent="0.25">
      <c r="A849" s="438"/>
      <c r="B849" s="439"/>
      <c r="C849" s="439"/>
      <c r="D849" s="439"/>
      <c r="E849" s="439"/>
      <c r="F849" s="439"/>
      <c r="G849" s="439"/>
    </row>
    <row r="850" spans="1:7" x14ac:dyDescent="0.25">
      <c r="A850" s="438"/>
      <c r="B850" s="439"/>
      <c r="C850" s="439"/>
      <c r="D850" s="439"/>
      <c r="E850" s="439"/>
      <c r="F850" s="439"/>
      <c r="G850" s="439"/>
    </row>
    <row r="851" spans="1:7" x14ac:dyDescent="0.25">
      <c r="A851" s="438"/>
      <c r="B851" s="439"/>
      <c r="C851" s="439"/>
      <c r="D851" s="439"/>
      <c r="E851" s="439"/>
      <c r="F851" s="439"/>
      <c r="G851" s="439"/>
    </row>
    <row r="852" spans="1:7" x14ac:dyDescent="0.25">
      <c r="A852" s="438"/>
      <c r="B852" s="439"/>
      <c r="C852" s="439"/>
      <c r="D852" s="439"/>
      <c r="E852" s="439"/>
      <c r="F852" s="439"/>
      <c r="G852" s="439"/>
    </row>
    <row r="853" spans="1:7" x14ac:dyDescent="0.25">
      <c r="A853" s="438"/>
      <c r="B853" s="439"/>
      <c r="C853" s="439"/>
      <c r="D853" s="439"/>
      <c r="E853" s="439"/>
      <c r="F853" s="439"/>
      <c r="G853" s="439"/>
    </row>
    <row r="854" spans="1:7" x14ac:dyDescent="0.25">
      <c r="A854" s="438"/>
      <c r="B854" s="439"/>
      <c r="C854" s="439"/>
      <c r="D854" s="439"/>
      <c r="E854" s="439"/>
      <c r="F854" s="439"/>
      <c r="G854" s="439"/>
    </row>
    <row r="855" spans="1:7" x14ac:dyDescent="0.25">
      <c r="A855" s="438"/>
      <c r="B855" s="439"/>
      <c r="C855" s="439"/>
      <c r="D855" s="439"/>
      <c r="E855" s="439"/>
      <c r="F855" s="439"/>
      <c r="G855" s="439"/>
    </row>
    <row r="856" spans="1:7" x14ac:dyDescent="0.25">
      <c r="A856" s="438"/>
      <c r="B856" s="439"/>
      <c r="C856" s="439"/>
      <c r="D856" s="439"/>
      <c r="E856" s="439"/>
      <c r="F856" s="439"/>
      <c r="G856" s="439"/>
    </row>
    <row r="857" spans="1:7" x14ac:dyDescent="0.25">
      <c r="A857" s="438"/>
      <c r="B857" s="439"/>
      <c r="C857" s="439"/>
      <c r="D857" s="439"/>
      <c r="E857" s="439"/>
      <c r="F857" s="439"/>
      <c r="G857" s="439"/>
    </row>
    <row r="858" spans="1:7" x14ac:dyDescent="0.25">
      <c r="A858" s="438"/>
      <c r="B858" s="439"/>
      <c r="C858" s="439"/>
      <c r="D858" s="439"/>
      <c r="E858" s="439"/>
      <c r="F858" s="439"/>
      <c r="G858" s="439"/>
    </row>
    <row r="859" spans="1:7" x14ac:dyDescent="0.25">
      <c r="A859" s="438"/>
      <c r="B859" s="439"/>
      <c r="C859" s="439"/>
      <c r="D859" s="439"/>
      <c r="E859" s="439"/>
      <c r="F859" s="439"/>
      <c r="G859" s="439"/>
    </row>
    <row r="860" spans="1:7" x14ac:dyDescent="0.25">
      <c r="A860" s="438"/>
      <c r="B860" s="439"/>
      <c r="C860" s="439"/>
      <c r="D860" s="439"/>
      <c r="E860" s="439"/>
      <c r="F860" s="439"/>
      <c r="G860" s="439"/>
    </row>
    <row r="861" spans="1:7" x14ac:dyDescent="0.25">
      <c r="A861" s="438"/>
      <c r="B861" s="439"/>
      <c r="C861" s="439"/>
      <c r="D861" s="439"/>
      <c r="E861" s="439"/>
      <c r="F861" s="439"/>
      <c r="G861" s="439"/>
    </row>
    <row r="862" spans="1:7" x14ac:dyDescent="0.25">
      <c r="A862" s="438"/>
      <c r="B862" s="439"/>
      <c r="C862" s="439"/>
      <c r="D862" s="439"/>
      <c r="E862" s="439"/>
      <c r="F862" s="439"/>
      <c r="G862" s="439"/>
    </row>
    <row r="863" spans="1:7" x14ac:dyDescent="0.25">
      <c r="A863" s="438"/>
      <c r="B863" s="439"/>
      <c r="C863" s="439"/>
      <c r="D863" s="439"/>
      <c r="E863" s="439"/>
      <c r="F863" s="439"/>
      <c r="G863" s="439"/>
    </row>
    <row r="864" spans="1:7" x14ac:dyDescent="0.25">
      <c r="A864" s="438"/>
      <c r="B864" s="439"/>
      <c r="C864" s="439"/>
      <c r="D864" s="439"/>
      <c r="E864" s="439"/>
      <c r="F864" s="439"/>
      <c r="G864" s="439"/>
    </row>
    <row r="865" spans="1:7" x14ac:dyDescent="0.25">
      <c r="A865" s="438"/>
      <c r="B865" s="439"/>
      <c r="C865" s="439"/>
      <c r="D865" s="439"/>
      <c r="E865" s="439"/>
      <c r="F865" s="439"/>
      <c r="G865" s="439"/>
    </row>
    <row r="866" spans="1:7" x14ac:dyDescent="0.25">
      <c r="A866" s="438"/>
      <c r="B866" s="439"/>
      <c r="C866" s="439"/>
      <c r="D866" s="439"/>
      <c r="E866" s="439"/>
      <c r="F866" s="439"/>
      <c r="G866" s="439"/>
    </row>
    <row r="867" spans="1:7" x14ac:dyDescent="0.25">
      <c r="A867" s="438"/>
      <c r="B867" s="439"/>
      <c r="C867" s="439"/>
      <c r="D867" s="439"/>
      <c r="E867" s="439"/>
      <c r="F867" s="439"/>
      <c r="G867" s="439"/>
    </row>
    <row r="868" spans="1:7" x14ac:dyDescent="0.25">
      <c r="A868" s="438"/>
      <c r="B868" s="439"/>
      <c r="C868" s="439"/>
      <c r="D868" s="439"/>
      <c r="E868" s="439"/>
      <c r="F868" s="439"/>
      <c r="G868" s="439"/>
    </row>
    <row r="869" spans="1:7" x14ac:dyDescent="0.25">
      <c r="A869" s="438"/>
      <c r="B869" s="439"/>
      <c r="C869" s="439"/>
      <c r="D869" s="439"/>
      <c r="E869" s="439"/>
      <c r="F869" s="439"/>
      <c r="G869" s="439"/>
    </row>
    <row r="870" spans="1:7" x14ac:dyDescent="0.25">
      <c r="A870" s="438"/>
      <c r="B870" s="439"/>
      <c r="C870" s="439"/>
      <c r="D870" s="439"/>
      <c r="E870" s="439"/>
      <c r="F870" s="439"/>
      <c r="G870" s="439"/>
    </row>
    <row r="871" spans="1:7" x14ac:dyDescent="0.25">
      <c r="A871" s="438"/>
      <c r="B871" s="439"/>
      <c r="C871" s="439"/>
      <c r="D871" s="439"/>
      <c r="E871" s="439"/>
      <c r="F871" s="439"/>
      <c r="G871" s="439"/>
    </row>
    <row r="872" spans="1:7" x14ac:dyDescent="0.25">
      <c r="A872" s="438"/>
      <c r="B872" s="439"/>
      <c r="C872" s="439"/>
      <c r="D872" s="439"/>
      <c r="E872" s="439"/>
      <c r="F872" s="439"/>
      <c r="G872" s="439"/>
    </row>
    <row r="873" spans="1:7" x14ac:dyDescent="0.25">
      <c r="A873" s="438"/>
      <c r="B873" s="439"/>
      <c r="C873" s="439"/>
      <c r="D873" s="439"/>
      <c r="E873" s="439"/>
      <c r="F873" s="439"/>
      <c r="G873" s="439"/>
    </row>
    <row r="874" spans="1:7" x14ac:dyDescent="0.25">
      <c r="A874" s="438"/>
      <c r="B874" s="439"/>
      <c r="C874" s="439"/>
      <c r="D874" s="439"/>
      <c r="E874" s="439"/>
      <c r="F874" s="439"/>
      <c r="G874" s="439"/>
    </row>
    <row r="875" spans="1:7" x14ac:dyDescent="0.25">
      <c r="A875" s="438"/>
      <c r="B875" s="439"/>
      <c r="C875" s="439"/>
      <c r="D875" s="439"/>
      <c r="E875" s="439"/>
      <c r="F875" s="439"/>
      <c r="G875" s="439"/>
    </row>
    <row r="876" spans="1:7" x14ac:dyDescent="0.25">
      <c r="A876" s="438"/>
      <c r="B876" s="439"/>
      <c r="C876" s="439"/>
      <c r="D876" s="439"/>
      <c r="E876" s="439"/>
      <c r="F876" s="439"/>
      <c r="G876" s="439"/>
    </row>
    <row r="877" spans="1:7" x14ac:dyDescent="0.25">
      <c r="A877" s="438"/>
      <c r="B877" s="439"/>
      <c r="C877" s="439"/>
      <c r="D877" s="439"/>
      <c r="E877" s="439"/>
      <c r="F877" s="439"/>
      <c r="G877" s="439"/>
    </row>
    <row r="878" spans="1:7" x14ac:dyDescent="0.25">
      <c r="A878" s="438"/>
      <c r="B878" s="439"/>
      <c r="C878" s="439"/>
      <c r="D878" s="439"/>
      <c r="E878" s="439"/>
      <c r="F878" s="439"/>
      <c r="G878" s="439"/>
    </row>
    <row r="879" spans="1:7" x14ac:dyDescent="0.25">
      <c r="A879" s="438"/>
      <c r="B879" s="439"/>
      <c r="C879" s="439"/>
      <c r="D879" s="439"/>
      <c r="E879" s="439"/>
      <c r="F879" s="439"/>
      <c r="G879" s="439"/>
    </row>
    <row r="880" spans="1:7" x14ac:dyDescent="0.25">
      <c r="A880" s="438"/>
      <c r="B880" s="439"/>
      <c r="C880" s="439"/>
      <c r="D880" s="439"/>
      <c r="E880" s="439"/>
      <c r="F880" s="439"/>
      <c r="G880" s="439"/>
    </row>
    <row r="881" spans="1:7" x14ac:dyDescent="0.25">
      <c r="A881" s="438"/>
      <c r="B881" s="439"/>
      <c r="C881" s="439"/>
      <c r="D881" s="439"/>
      <c r="E881" s="439"/>
      <c r="F881" s="439"/>
      <c r="G881" s="439"/>
    </row>
    <row r="882" spans="1:7" x14ac:dyDescent="0.25">
      <c r="A882" s="438"/>
      <c r="B882" s="439"/>
      <c r="C882" s="439"/>
      <c r="D882" s="439"/>
      <c r="E882" s="439"/>
      <c r="F882" s="439"/>
      <c r="G882" s="439"/>
    </row>
    <row r="883" spans="1:7" x14ac:dyDescent="0.25">
      <c r="A883" s="438"/>
      <c r="B883" s="439"/>
      <c r="C883" s="439"/>
      <c r="D883" s="439"/>
      <c r="E883" s="439"/>
      <c r="F883" s="439"/>
      <c r="G883" s="439"/>
    </row>
    <row r="884" spans="1:7" x14ac:dyDescent="0.25">
      <c r="A884" s="438"/>
      <c r="B884" s="439"/>
      <c r="C884" s="439"/>
      <c r="D884" s="439"/>
      <c r="E884" s="439"/>
      <c r="F884" s="439"/>
      <c r="G884" s="439"/>
    </row>
    <row r="885" spans="1:7" x14ac:dyDescent="0.25">
      <c r="A885" s="438"/>
      <c r="B885" s="439"/>
      <c r="C885" s="439"/>
      <c r="D885" s="439"/>
      <c r="E885" s="439"/>
      <c r="F885" s="439"/>
      <c r="G885" s="439"/>
    </row>
    <row r="886" spans="1:7" x14ac:dyDescent="0.25">
      <c r="A886" s="438"/>
      <c r="B886" s="439"/>
      <c r="C886" s="439"/>
      <c r="D886" s="439"/>
      <c r="E886" s="439"/>
      <c r="F886" s="439"/>
      <c r="G886" s="439"/>
    </row>
    <row r="887" spans="1:7" x14ac:dyDescent="0.25">
      <c r="A887" s="438"/>
      <c r="B887" s="439"/>
      <c r="C887" s="439"/>
      <c r="D887" s="439"/>
      <c r="E887" s="439"/>
      <c r="F887" s="439"/>
      <c r="G887" s="439"/>
    </row>
    <row r="888" spans="1:7" x14ac:dyDescent="0.25">
      <c r="A888" s="438"/>
      <c r="B888" s="439"/>
      <c r="C888" s="439"/>
      <c r="D888" s="439"/>
      <c r="E888" s="439"/>
      <c r="F888" s="439"/>
      <c r="G888" s="439"/>
    </row>
    <row r="889" spans="1:7" x14ac:dyDescent="0.25">
      <c r="A889" s="438"/>
      <c r="B889" s="439"/>
      <c r="C889" s="439"/>
      <c r="D889" s="439"/>
      <c r="E889" s="439"/>
      <c r="F889" s="439"/>
      <c r="G889" s="439"/>
    </row>
    <row r="890" spans="1:7" x14ac:dyDescent="0.25">
      <c r="A890" s="438"/>
      <c r="B890" s="439"/>
      <c r="C890" s="439"/>
      <c r="D890" s="439"/>
      <c r="E890" s="439"/>
      <c r="F890" s="439"/>
      <c r="G890" s="439"/>
    </row>
    <row r="891" spans="1:7" x14ac:dyDescent="0.25">
      <c r="A891" s="438"/>
      <c r="B891" s="439"/>
      <c r="C891" s="439"/>
      <c r="D891" s="439"/>
      <c r="E891" s="439"/>
      <c r="F891" s="439"/>
      <c r="G891" s="439"/>
    </row>
    <row r="892" spans="1:7" x14ac:dyDescent="0.25">
      <c r="A892" s="438"/>
      <c r="B892" s="439"/>
      <c r="C892" s="439"/>
      <c r="D892" s="439"/>
      <c r="E892" s="439"/>
      <c r="F892" s="439"/>
      <c r="G892" s="439"/>
    </row>
    <row r="893" spans="1:7" x14ac:dyDescent="0.25">
      <c r="A893" s="438"/>
      <c r="B893" s="439"/>
      <c r="C893" s="439"/>
      <c r="D893" s="439"/>
      <c r="E893" s="439"/>
      <c r="F893" s="439"/>
      <c r="G893" s="439"/>
    </row>
    <row r="894" spans="1:7" x14ac:dyDescent="0.25">
      <c r="A894" s="438"/>
      <c r="B894" s="439"/>
      <c r="C894" s="439"/>
      <c r="D894" s="439"/>
      <c r="E894" s="439"/>
      <c r="F894" s="439"/>
      <c r="G894" s="439"/>
    </row>
    <row r="895" spans="1:7" x14ac:dyDescent="0.25">
      <c r="A895" s="438"/>
      <c r="B895" s="439"/>
      <c r="C895" s="439"/>
      <c r="D895" s="439"/>
      <c r="E895" s="439"/>
      <c r="F895" s="439"/>
      <c r="G895" s="439"/>
    </row>
    <row r="896" spans="1:7" x14ac:dyDescent="0.25">
      <c r="A896" s="438"/>
      <c r="B896" s="439"/>
      <c r="C896" s="439"/>
      <c r="D896" s="439"/>
      <c r="E896" s="439"/>
      <c r="F896" s="439"/>
      <c r="G896" s="439"/>
    </row>
    <row r="897" spans="1:7" x14ac:dyDescent="0.25">
      <c r="A897" s="438"/>
      <c r="B897" s="439"/>
      <c r="C897" s="439"/>
      <c r="D897" s="439"/>
      <c r="E897" s="439"/>
      <c r="F897" s="439"/>
      <c r="G897" s="439"/>
    </row>
    <row r="898" spans="1:7" x14ac:dyDescent="0.25">
      <c r="A898" s="438"/>
      <c r="B898" s="439"/>
      <c r="C898" s="439"/>
      <c r="D898" s="439"/>
      <c r="E898" s="439"/>
      <c r="F898" s="439"/>
      <c r="G898" s="439"/>
    </row>
    <row r="899" spans="1:7" x14ac:dyDescent="0.25">
      <c r="A899" s="438"/>
      <c r="B899" s="439"/>
      <c r="C899" s="439"/>
      <c r="D899" s="439"/>
      <c r="E899" s="439"/>
      <c r="F899" s="439"/>
      <c r="G899" s="439"/>
    </row>
    <row r="900" spans="1:7" x14ac:dyDescent="0.25">
      <c r="A900" s="438"/>
      <c r="B900" s="439"/>
      <c r="C900" s="439"/>
      <c r="D900" s="439"/>
      <c r="E900" s="439"/>
      <c r="F900" s="439"/>
      <c r="G900" s="439"/>
    </row>
    <row r="901" spans="1:7" x14ac:dyDescent="0.25">
      <c r="A901" s="438"/>
      <c r="B901" s="439"/>
      <c r="C901" s="439"/>
      <c r="D901" s="439"/>
      <c r="E901" s="439"/>
      <c r="F901" s="439"/>
      <c r="G901" s="439"/>
    </row>
    <row r="902" spans="1:7" x14ac:dyDescent="0.25">
      <c r="A902" s="438"/>
      <c r="B902" s="439"/>
      <c r="C902" s="439"/>
      <c r="D902" s="439"/>
      <c r="E902" s="439"/>
      <c r="F902" s="439"/>
      <c r="G902" s="439"/>
    </row>
    <row r="903" spans="1:7" x14ac:dyDescent="0.25">
      <c r="A903" s="438"/>
      <c r="B903" s="439"/>
      <c r="C903" s="439"/>
      <c r="D903" s="439"/>
      <c r="E903" s="439"/>
      <c r="F903" s="439"/>
      <c r="G903" s="439"/>
    </row>
    <row r="904" spans="1:7" x14ac:dyDescent="0.25">
      <c r="A904" s="438"/>
      <c r="B904" s="439"/>
      <c r="C904" s="439"/>
      <c r="D904" s="439"/>
      <c r="E904" s="439"/>
      <c r="F904" s="439"/>
      <c r="G904" s="439"/>
    </row>
    <row r="905" spans="1:7" x14ac:dyDescent="0.25">
      <c r="A905" s="438"/>
      <c r="B905" s="439"/>
      <c r="C905" s="439"/>
      <c r="D905" s="439"/>
      <c r="E905" s="439"/>
      <c r="F905" s="439"/>
      <c r="G905" s="439"/>
    </row>
    <row r="906" spans="1:7" x14ac:dyDescent="0.25">
      <c r="A906" s="438"/>
      <c r="B906" s="439"/>
      <c r="C906" s="439"/>
      <c r="D906" s="439"/>
      <c r="E906" s="439"/>
      <c r="F906" s="439"/>
      <c r="G906" s="439"/>
    </row>
    <row r="907" spans="1:7" x14ac:dyDescent="0.25">
      <c r="A907" s="438"/>
      <c r="B907" s="439"/>
      <c r="C907" s="439"/>
      <c r="D907" s="439"/>
      <c r="E907" s="439"/>
      <c r="F907" s="439"/>
      <c r="G907" s="439"/>
    </row>
    <row r="908" spans="1:7" x14ac:dyDescent="0.25">
      <c r="A908" s="438"/>
      <c r="B908" s="439"/>
      <c r="C908" s="439"/>
      <c r="D908" s="439"/>
      <c r="E908" s="439"/>
      <c r="F908" s="439"/>
      <c r="G908" s="439"/>
    </row>
    <row r="909" spans="1:7" x14ac:dyDescent="0.25">
      <c r="A909" s="438"/>
      <c r="B909" s="439"/>
      <c r="C909" s="439"/>
      <c r="D909" s="439"/>
      <c r="E909" s="439"/>
      <c r="F909" s="439"/>
      <c r="G909" s="439"/>
    </row>
    <row r="910" spans="1:7" x14ac:dyDescent="0.25">
      <c r="A910" s="438"/>
      <c r="B910" s="439"/>
      <c r="C910" s="439"/>
      <c r="D910" s="439"/>
      <c r="E910" s="439"/>
      <c r="F910" s="439"/>
      <c r="G910" s="439"/>
    </row>
    <row r="911" spans="1:7" x14ac:dyDescent="0.25">
      <c r="A911" s="438"/>
      <c r="B911" s="439"/>
      <c r="C911" s="439"/>
      <c r="D911" s="439"/>
      <c r="E911" s="439"/>
      <c r="F911" s="439"/>
      <c r="G911" s="439"/>
    </row>
    <row r="912" spans="1:7" x14ac:dyDescent="0.25">
      <c r="A912" s="438"/>
      <c r="B912" s="439"/>
      <c r="C912" s="439"/>
      <c r="D912" s="439"/>
      <c r="E912" s="439"/>
      <c r="F912" s="439"/>
      <c r="G912" s="439"/>
    </row>
    <row r="913" spans="1:7" x14ac:dyDescent="0.25">
      <c r="A913" s="438"/>
      <c r="B913" s="439"/>
      <c r="C913" s="439"/>
      <c r="D913" s="439"/>
      <c r="E913" s="439"/>
      <c r="F913" s="439"/>
      <c r="G913" s="439"/>
    </row>
    <row r="914" spans="1:7" x14ac:dyDescent="0.25">
      <c r="A914" s="438"/>
      <c r="B914" s="439"/>
      <c r="C914" s="439"/>
      <c r="D914" s="439"/>
      <c r="E914" s="439"/>
      <c r="F914" s="439"/>
      <c r="G914" s="439"/>
    </row>
    <row r="915" spans="1:7" x14ac:dyDescent="0.25">
      <c r="A915" s="438"/>
      <c r="B915" s="439"/>
      <c r="C915" s="439"/>
      <c r="D915" s="439"/>
      <c r="E915" s="439"/>
      <c r="F915" s="439"/>
      <c r="G915" s="439"/>
    </row>
    <row r="916" spans="1:7" x14ac:dyDescent="0.25">
      <c r="A916" s="438"/>
      <c r="B916" s="439"/>
      <c r="C916" s="439"/>
      <c r="D916" s="439"/>
      <c r="E916" s="439"/>
      <c r="F916" s="439"/>
      <c r="G916" s="439"/>
    </row>
    <row r="917" spans="1:7" x14ac:dyDescent="0.25">
      <c r="A917" s="438"/>
      <c r="B917" s="439"/>
      <c r="C917" s="439"/>
      <c r="D917" s="439"/>
      <c r="E917" s="439"/>
      <c r="F917" s="439"/>
      <c r="G917" s="439"/>
    </row>
    <row r="918" spans="1:7" x14ac:dyDescent="0.25">
      <c r="A918" s="438"/>
      <c r="B918" s="439"/>
      <c r="C918" s="439"/>
      <c r="D918" s="439"/>
      <c r="E918" s="439"/>
      <c r="F918" s="439"/>
      <c r="G918" s="439"/>
    </row>
    <row r="919" spans="1:7" x14ac:dyDescent="0.25">
      <c r="A919" s="438"/>
      <c r="B919" s="439"/>
      <c r="C919" s="439"/>
      <c r="D919" s="439"/>
      <c r="E919" s="439"/>
      <c r="F919" s="439"/>
      <c r="G919" s="439"/>
    </row>
    <row r="920" spans="1:7" x14ac:dyDescent="0.25">
      <c r="A920" s="438"/>
      <c r="B920" s="439"/>
      <c r="C920" s="439"/>
      <c r="D920" s="439"/>
      <c r="E920" s="439"/>
      <c r="F920" s="439"/>
      <c r="G920" s="439"/>
    </row>
    <row r="921" spans="1:7" x14ac:dyDescent="0.25">
      <c r="A921" s="438"/>
      <c r="B921" s="439"/>
      <c r="C921" s="439"/>
      <c r="D921" s="439"/>
      <c r="E921" s="439"/>
      <c r="F921" s="439"/>
      <c r="G921" s="439"/>
    </row>
    <row r="922" spans="1:7" x14ac:dyDescent="0.25">
      <c r="A922" s="438"/>
      <c r="B922" s="439"/>
      <c r="C922" s="439"/>
      <c r="D922" s="439"/>
      <c r="E922" s="439"/>
      <c r="F922" s="439"/>
      <c r="G922" s="439"/>
    </row>
    <row r="923" spans="1:7" x14ac:dyDescent="0.25">
      <c r="A923" s="438"/>
      <c r="B923" s="439"/>
      <c r="C923" s="439"/>
      <c r="D923" s="439"/>
      <c r="E923" s="439"/>
      <c r="F923" s="439"/>
      <c r="G923" s="439"/>
    </row>
    <row r="924" spans="1:7" x14ac:dyDescent="0.25">
      <c r="A924" s="438"/>
      <c r="B924" s="439"/>
      <c r="C924" s="439"/>
      <c r="D924" s="439"/>
      <c r="E924" s="439"/>
      <c r="F924" s="439"/>
      <c r="G924" s="439"/>
    </row>
    <row r="925" spans="1:7" x14ac:dyDescent="0.25">
      <c r="A925" s="438"/>
      <c r="B925" s="439"/>
      <c r="C925" s="439"/>
      <c r="D925" s="439"/>
      <c r="E925" s="439"/>
      <c r="F925" s="439"/>
      <c r="G925" s="439"/>
    </row>
    <row r="926" spans="1:7" x14ac:dyDescent="0.25">
      <c r="A926" s="438"/>
      <c r="B926" s="439"/>
      <c r="C926" s="439"/>
      <c r="D926" s="439"/>
      <c r="E926" s="439"/>
      <c r="F926" s="439"/>
      <c r="G926" s="439"/>
    </row>
    <row r="927" spans="1:7" x14ac:dyDescent="0.25">
      <c r="A927" s="438"/>
      <c r="B927" s="439"/>
      <c r="C927" s="439"/>
      <c r="D927" s="439"/>
      <c r="E927" s="439"/>
      <c r="F927" s="439"/>
      <c r="G927" s="439"/>
    </row>
    <row r="928" spans="1:7" x14ac:dyDescent="0.25">
      <c r="A928" s="438"/>
      <c r="B928" s="439"/>
      <c r="C928" s="439"/>
      <c r="D928" s="439"/>
      <c r="E928" s="439"/>
      <c r="F928" s="439"/>
      <c r="G928" s="439"/>
    </row>
    <row r="929" spans="1:7" x14ac:dyDescent="0.25">
      <c r="A929" s="438"/>
      <c r="B929" s="439"/>
      <c r="C929" s="439"/>
      <c r="D929" s="439"/>
      <c r="E929" s="439"/>
      <c r="F929" s="439"/>
      <c r="G929" s="439"/>
    </row>
    <row r="930" spans="1:7" x14ac:dyDescent="0.25">
      <c r="A930" s="438"/>
      <c r="B930" s="439"/>
      <c r="C930" s="439"/>
      <c r="D930" s="439"/>
      <c r="E930" s="439"/>
      <c r="F930" s="439"/>
      <c r="G930" s="439"/>
    </row>
    <row r="931" spans="1:7" x14ac:dyDescent="0.25">
      <c r="A931" s="438"/>
      <c r="B931" s="439"/>
      <c r="C931" s="439"/>
      <c r="D931" s="439"/>
      <c r="E931" s="439"/>
      <c r="F931" s="439"/>
      <c r="G931" s="439"/>
    </row>
    <row r="932" spans="1:7" x14ac:dyDescent="0.25">
      <c r="A932" s="438"/>
      <c r="B932" s="439"/>
      <c r="C932" s="439"/>
      <c r="D932" s="439"/>
      <c r="E932" s="439"/>
      <c r="F932" s="439"/>
      <c r="G932" s="439"/>
    </row>
    <row r="933" spans="1:7" x14ac:dyDescent="0.25">
      <c r="A933" s="438"/>
      <c r="B933" s="439"/>
      <c r="C933" s="439"/>
      <c r="D933" s="439"/>
      <c r="E933" s="439"/>
      <c r="F933" s="439"/>
      <c r="G933" s="439"/>
    </row>
    <row r="934" spans="1:7" x14ac:dyDescent="0.25">
      <c r="A934" s="438"/>
      <c r="B934" s="439"/>
      <c r="C934" s="439"/>
      <c r="D934" s="439"/>
      <c r="E934" s="439"/>
      <c r="F934" s="439"/>
      <c r="G934" s="439"/>
    </row>
    <row r="935" spans="1:7" x14ac:dyDescent="0.25">
      <c r="A935" s="438"/>
      <c r="B935" s="439"/>
      <c r="C935" s="439"/>
      <c r="D935" s="439"/>
      <c r="E935" s="439"/>
      <c r="F935" s="439"/>
      <c r="G935" s="439"/>
    </row>
    <row r="936" spans="1:7" x14ac:dyDescent="0.25">
      <c r="A936" s="438"/>
      <c r="B936" s="439"/>
      <c r="C936" s="439"/>
      <c r="D936" s="439"/>
      <c r="E936" s="439"/>
      <c r="F936" s="439"/>
      <c r="G936" s="439"/>
    </row>
    <row r="937" spans="1:7" x14ac:dyDescent="0.25">
      <c r="A937" s="438"/>
      <c r="B937" s="439"/>
      <c r="C937" s="439"/>
      <c r="D937" s="439"/>
      <c r="E937" s="439"/>
      <c r="F937" s="439"/>
      <c r="G937" s="439"/>
    </row>
    <row r="938" spans="1:7" x14ac:dyDescent="0.25">
      <c r="A938" s="438"/>
      <c r="B938" s="439"/>
      <c r="C938" s="439"/>
      <c r="D938" s="439"/>
      <c r="E938" s="439"/>
      <c r="F938" s="439"/>
      <c r="G938" s="439"/>
    </row>
    <row r="939" spans="1:7" x14ac:dyDescent="0.25">
      <c r="A939" s="438"/>
      <c r="B939" s="439"/>
      <c r="C939" s="439"/>
      <c r="D939" s="439"/>
      <c r="E939" s="439"/>
      <c r="F939" s="439"/>
      <c r="G939" s="439"/>
    </row>
    <row r="940" spans="1:7" x14ac:dyDescent="0.25">
      <c r="A940" s="438"/>
      <c r="B940" s="439"/>
      <c r="C940" s="439"/>
      <c r="D940" s="439"/>
      <c r="E940" s="439"/>
      <c r="F940" s="439"/>
      <c r="G940" s="439"/>
    </row>
    <row r="941" spans="1:7" x14ac:dyDescent="0.25">
      <c r="A941" s="438"/>
      <c r="B941" s="439"/>
      <c r="C941" s="439"/>
      <c r="D941" s="439"/>
      <c r="E941" s="439"/>
      <c r="F941" s="439"/>
      <c r="G941" s="439"/>
    </row>
    <row r="942" spans="1:7" x14ac:dyDescent="0.25">
      <c r="A942" s="438"/>
      <c r="B942" s="439"/>
      <c r="C942" s="439"/>
      <c r="D942" s="439"/>
      <c r="E942" s="439"/>
      <c r="F942" s="439"/>
      <c r="G942" s="439"/>
    </row>
    <row r="943" spans="1:7" x14ac:dyDescent="0.25">
      <c r="A943" s="438"/>
      <c r="B943" s="439"/>
      <c r="C943" s="439"/>
      <c r="D943" s="439"/>
      <c r="E943" s="439"/>
      <c r="F943" s="439"/>
      <c r="G943" s="439"/>
    </row>
    <row r="944" spans="1:7" x14ac:dyDescent="0.25">
      <c r="A944" s="438"/>
      <c r="B944" s="439"/>
      <c r="C944" s="439"/>
      <c r="D944" s="439"/>
      <c r="E944" s="439"/>
      <c r="F944" s="439"/>
      <c r="G944" s="439"/>
    </row>
    <row r="945" spans="1:7" x14ac:dyDescent="0.25">
      <c r="A945" s="438"/>
      <c r="B945" s="439"/>
      <c r="C945" s="439"/>
      <c r="D945" s="439"/>
      <c r="E945" s="439"/>
      <c r="F945" s="439"/>
      <c r="G945" s="439"/>
    </row>
    <row r="946" spans="1:7" x14ac:dyDescent="0.25">
      <c r="A946" s="438"/>
      <c r="B946" s="439"/>
      <c r="C946" s="439"/>
      <c r="D946" s="439"/>
      <c r="E946" s="439"/>
      <c r="F946" s="439"/>
      <c r="G946" s="439"/>
    </row>
    <row r="947" spans="1:7" x14ac:dyDescent="0.25">
      <c r="A947" s="438"/>
      <c r="B947" s="439"/>
      <c r="C947" s="439"/>
      <c r="D947" s="439"/>
      <c r="E947" s="439"/>
      <c r="F947" s="439"/>
      <c r="G947" s="439"/>
    </row>
    <row r="948" spans="1:7" x14ac:dyDescent="0.25">
      <c r="A948" s="438"/>
      <c r="B948" s="439"/>
      <c r="C948" s="439"/>
      <c r="D948" s="439"/>
      <c r="E948" s="439"/>
      <c r="F948" s="439"/>
      <c r="G948" s="439"/>
    </row>
    <row r="949" spans="1:7" x14ac:dyDescent="0.25">
      <c r="A949" s="438"/>
      <c r="B949" s="439"/>
      <c r="C949" s="439"/>
      <c r="D949" s="439"/>
      <c r="E949" s="439"/>
      <c r="F949" s="439"/>
      <c r="G949" s="439"/>
    </row>
    <row r="950" spans="1:7" x14ac:dyDescent="0.25">
      <c r="A950" s="438"/>
      <c r="B950" s="439"/>
      <c r="C950" s="439"/>
      <c r="D950" s="439"/>
      <c r="E950" s="439"/>
      <c r="F950" s="439"/>
      <c r="G950" s="439"/>
    </row>
    <row r="951" spans="1:7" x14ac:dyDescent="0.25">
      <c r="A951" s="438"/>
      <c r="B951" s="439"/>
      <c r="C951" s="439"/>
      <c r="D951" s="439"/>
      <c r="E951" s="439"/>
      <c r="F951" s="439"/>
      <c r="G951" s="439"/>
    </row>
    <row r="952" spans="1:7" x14ac:dyDescent="0.25">
      <c r="A952" s="438"/>
      <c r="B952" s="439"/>
      <c r="C952" s="439"/>
      <c r="D952" s="439"/>
      <c r="E952" s="439"/>
      <c r="F952" s="439"/>
      <c r="G952" s="439"/>
    </row>
    <row r="953" spans="1:7" x14ac:dyDescent="0.25">
      <c r="A953" s="438"/>
      <c r="B953" s="439"/>
      <c r="C953" s="439"/>
      <c r="D953" s="439"/>
      <c r="E953" s="439"/>
      <c r="F953" s="439"/>
      <c r="G953" s="439"/>
    </row>
    <row r="954" spans="1:7" x14ac:dyDescent="0.25">
      <c r="A954" s="438"/>
      <c r="B954" s="439"/>
      <c r="C954" s="439"/>
      <c r="D954" s="439"/>
      <c r="E954" s="439"/>
      <c r="F954" s="439"/>
      <c r="G954" s="439"/>
    </row>
    <row r="955" spans="1:7" x14ac:dyDescent="0.25">
      <c r="A955" s="438"/>
      <c r="B955" s="439"/>
      <c r="C955" s="439"/>
      <c r="D955" s="439"/>
      <c r="E955" s="439"/>
      <c r="F955" s="439"/>
      <c r="G955" s="439"/>
    </row>
    <row r="956" spans="1:7" x14ac:dyDescent="0.25">
      <c r="A956" s="438"/>
      <c r="B956" s="439"/>
      <c r="C956" s="439"/>
      <c r="D956" s="439"/>
      <c r="E956" s="439"/>
      <c r="F956" s="439"/>
      <c r="G956" s="439"/>
    </row>
    <row r="957" spans="1:7" x14ac:dyDescent="0.25">
      <c r="A957" s="438"/>
      <c r="B957" s="439"/>
      <c r="C957" s="439"/>
      <c r="D957" s="439"/>
      <c r="E957" s="439"/>
      <c r="F957" s="439"/>
      <c r="G957" s="439"/>
    </row>
    <row r="958" spans="1:7" x14ac:dyDescent="0.25">
      <c r="A958" s="438"/>
      <c r="B958" s="439"/>
      <c r="C958" s="439"/>
      <c r="D958" s="439"/>
      <c r="E958" s="439"/>
      <c r="F958" s="439"/>
      <c r="G958" s="439"/>
    </row>
    <row r="959" spans="1:7" x14ac:dyDescent="0.25">
      <c r="A959" s="438"/>
      <c r="B959" s="439"/>
      <c r="C959" s="439"/>
      <c r="D959" s="439"/>
      <c r="E959" s="439"/>
      <c r="F959" s="439"/>
      <c r="G959" s="439"/>
    </row>
    <row r="960" spans="1:7" x14ac:dyDescent="0.25">
      <c r="A960" s="438"/>
      <c r="B960" s="439"/>
      <c r="C960" s="439"/>
      <c r="D960" s="439"/>
      <c r="E960" s="439"/>
      <c r="F960" s="439"/>
      <c r="G960" s="439"/>
    </row>
    <row r="961" spans="1:7" x14ac:dyDescent="0.25">
      <c r="A961" s="438"/>
      <c r="B961" s="439"/>
      <c r="C961" s="439"/>
      <c r="D961" s="439"/>
      <c r="E961" s="439"/>
      <c r="F961" s="439"/>
      <c r="G961" s="439"/>
    </row>
    <row r="962" spans="1:7" x14ac:dyDescent="0.25">
      <c r="A962" s="438"/>
      <c r="B962" s="439"/>
      <c r="C962" s="439"/>
      <c r="D962" s="439"/>
      <c r="E962" s="439"/>
      <c r="F962" s="439"/>
      <c r="G962" s="439"/>
    </row>
    <row r="963" spans="1:7" x14ac:dyDescent="0.25">
      <c r="A963" s="438"/>
      <c r="B963" s="439"/>
      <c r="C963" s="439"/>
      <c r="D963" s="439"/>
      <c r="E963" s="439"/>
      <c r="F963" s="439"/>
      <c r="G963" s="439"/>
    </row>
    <row r="964" spans="1:7" x14ac:dyDescent="0.25">
      <c r="A964" s="438"/>
      <c r="B964" s="439"/>
      <c r="C964" s="439"/>
      <c r="D964" s="439"/>
      <c r="E964" s="439"/>
      <c r="F964" s="439"/>
      <c r="G964" s="439"/>
    </row>
    <row r="965" spans="1:7" x14ac:dyDescent="0.25">
      <c r="A965" s="438"/>
      <c r="B965" s="439"/>
      <c r="C965" s="439"/>
      <c r="D965" s="439"/>
      <c r="E965" s="439"/>
      <c r="F965" s="439"/>
      <c r="G965" s="439"/>
    </row>
    <row r="966" spans="1:7" x14ac:dyDescent="0.25">
      <c r="A966" s="438"/>
      <c r="B966" s="439"/>
      <c r="C966" s="439"/>
      <c r="D966" s="439"/>
      <c r="E966" s="439"/>
      <c r="F966" s="439"/>
      <c r="G966" s="439"/>
    </row>
    <row r="967" spans="1:7" x14ac:dyDescent="0.25">
      <c r="A967" s="438"/>
      <c r="B967" s="439"/>
      <c r="C967" s="439"/>
      <c r="D967" s="439"/>
      <c r="E967" s="439"/>
      <c r="F967" s="439"/>
      <c r="G967" s="439"/>
    </row>
    <row r="968" spans="1:7" x14ac:dyDescent="0.25">
      <c r="A968" s="438"/>
      <c r="B968" s="439"/>
      <c r="C968" s="439"/>
      <c r="D968" s="439"/>
      <c r="E968" s="439"/>
      <c r="F968" s="439"/>
      <c r="G968" s="439"/>
    </row>
    <row r="969" spans="1:7" x14ac:dyDescent="0.25">
      <c r="A969" s="438"/>
      <c r="B969" s="439"/>
      <c r="C969" s="439"/>
      <c r="D969" s="439"/>
      <c r="E969" s="439"/>
      <c r="F969" s="439"/>
      <c r="G969" s="439"/>
    </row>
    <row r="970" spans="1:7" x14ac:dyDescent="0.25">
      <c r="A970" s="438"/>
      <c r="B970" s="439"/>
      <c r="C970" s="439"/>
      <c r="D970" s="439"/>
      <c r="E970" s="439"/>
      <c r="F970" s="439"/>
      <c r="G970" s="439"/>
    </row>
    <row r="971" spans="1:7" x14ac:dyDescent="0.25">
      <c r="A971" s="438"/>
      <c r="B971" s="439"/>
      <c r="C971" s="439"/>
      <c r="D971" s="439"/>
      <c r="E971" s="439"/>
      <c r="F971" s="439"/>
      <c r="G971" s="439"/>
    </row>
    <row r="972" spans="1:7" x14ac:dyDescent="0.25">
      <c r="A972" s="438"/>
      <c r="B972" s="439"/>
      <c r="C972" s="439"/>
      <c r="D972" s="439"/>
      <c r="E972" s="439"/>
      <c r="F972" s="439"/>
      <c r="G972" s="439"/>
    </row>
    <row r="973" spans="1:7" x14ac:dyDescent="0.25">
      <c r="A973" s="438"/>
      <c r="B973" s="439"/>
      <c r="C973" s="439"/>
      <c r="D973" s="439"/>
      <c r="E973" s="439"/>
      <c r="F973" s="439"/>
      <c r="G973" s="439"/>
    </row>
    <row r="974" spans="1:7" x14ac:dyDescent="0.25">
      <c r="A974" s="438"/>
      <c r="B974" s="439"/>
      <c r="C974" s="439"/>
      <c r="D974" s="439"/>
      <c r="E974" s="439"/>
      <c r="F974" s="439"/>
      <c r="G974" s="439"/>
    </row>
    <row r="975" spans="1:7" x14ac:dyDescent="0.25">
      <c r="A975" s="438"/>
      <c r="B975" s="439"/>
      <c r="C975" s="439"/>
      <c r="D975" s="439"/>
      <c r="E975" s="439"/>
      <c r="F975" s="439"/>
      <c r="G975" s="439"/>
    </row>
    <row r="976" spans="1:7" x14ac:dyDescent="0.25">
      <c r="A976" s="438"/>
      <c r="B976" s="439"/>
      <c r="C976" s="439"/>
      <c r="D976" s="439"/>
      <c r="E976" s="439"/>
      <c r="F976" s="439"/>
      <c r="G976" s="439"/>
    </row>
    <row r="977" spans="1:7" x14ac:dyDescent="0.25">
      <c r="A977" s="438"/>
      <c r="B977" s="439"/>
      <c r="C977" s="439"/>
      <c r="D977" s="439"/>
      <c r="E977" s="439"/>
      <c r="F977" s="439"/>
      <c r="G977" s="439"/>
    </row>
    <row r="978" spans="1:7" x14ac:dyDescent="0.25">
      <c r="A978" s="438"/>
      <c r="B978" s="439"/>
      <c r="C978" s="439"/>
      <c r="D978" s="439"/>
      <c r="E978" s="439"/>
      <c r="F978" s="439"/>
      <c r="G978" s="439"/>
    </row>
    <row r="979" spans="1:7" x14ac:dyDescent="0.25">
      <c r="A979" s="438"/>
      <c r="B979" s="439"/>
      <c r="C979" s="439"/>
      <c r="D979" s="439"/>
      <c r="E979" s="439"/>
      <c r="F979" s="439"/>
      <c r="G979" s="439"/>
    </row>
    <row r="980" spans="1:7" x14ac:dyDescent="0.25">
      <c r="A980" s="438"/>
      <c r="B980" s="439"/>
      <c r="C980" s="439"/>
      <c r="D980" s="439"/>
      <c r="E980" s="439"/>
      <c r="F980" s="439"/>
      <c r="G980" s="439"/>
    </row>
    <row r="981" spans="1:7" x14ac:dyDescent="0.25">
      <c r="A981" s="438"/>
      <c r="B981" s="439"/>
      <c r="C981" s="439"/>
      <c r="D981" s="439"/>
      <c r="E981" s="439"/>
      <c r="F981" s="439"/>
      <c r="G981" s="439"/>
    </row>
    <row r="982" spans="1:7" x14ac:dyDescent="0.25">
      <c r="A982" s="438"/>
      <c r="B982" s="439"/>
      <c r="C982" s="439"/>
      <c r="D982" s="439"/>
      <c r="E982" s="439"/>
      <c r="F982" s="439"/>
      <c r="G982" s="439"/>
    </row>
    <row r="983" spans="1:7" x14ac:dyDescent="0.25">
      <c r="A983" s="438"/>
      <c r="B983" s="439"/>
      <c r="C983" s="439"/>
      <c r="D983" s="439"/>
      <c r="E983" s="439"/>
      <c r="F983" s="439"/>
      <c r="G983" s="439"/>
    </row>
    <row r="984" spans="1:7" x14ac:dyDescent="0.25">
      <c r="A984" s="438"/>
      <c r="B984" s="439"/>
      <c r="C984" s="439"/>
      <c r="D984" s="439"/>
      <c r="E984" s="439"/>
      <c r="F984" s="439"/>
      <c r="G984" s="439"/>
    </row>
    <row r="985" spans="1:7" x14ac:dyDescent="0.25">
      <c r="A985" s="438"/>
      <c r="B985" s="439"/>
      <c r="C985" s="439"/>
      <c r="D985" s="439"/>
      <c r="E985" s="439"/>
      <c r="F985" s="439"/>
      <c r="G985" s="439"/>
    </row>
    <row r="986" spans="1:7" x14ac:dyDescent="0.25">
      <c r="A986" s="438"/>
      <c r="B986" s="439"/>
      <c r="C986" s="439"/>
      <c r="D986" s="439"/>
      <c r="E986" s="439"/>
      <c r="F986" s="439"/>
      <c r="G986" s="439"/>
    </row>
    <row r="987" spans="1:7" x14ac:dyDescent="0.25">
      <c r="A987" s="438"/>
      <c r="B987" s="439"/>
      <c r="C987" s="439"/>
      <c r="D987" s="439"/>
      <c r="E987" s="439"/>
      <c r="F987" s="439"/>
      <c r="G987" s="439"/>
    </row>
    <row r="988" spans="1:7" x14ac:dyDescent="0.25">
      <c r="A988" s="438"/>
      <c r="B988" s="439"/>
      <c r="C988" s="439"/>
      <c r="D988" s="439"/>
      <c r="E988" s="439"/>
      <c r="F988" s="439"/>
      <c r="G988" s="439"/>
    </row>
    <row r="989" spans="1:7" x14ac:dyDescent="0.25">
      <c r="A989" s="438"/>
      <c r="B989" s="439"/>
      <c r="C989" s="439"/>
      <c r="D989" s="439"/>
      <c r="E989" s="439"/>
      <c r="F989" s="439"/>
      <c r="G989" s="439"/>
    </row>
    <row r="990" spans="1:7" x14ac:dyDescent="0.25">
      <c r="A990" s="438"/>
      <c r="B990" s="439"/>
      <c r="C990" s="439"/>
      <c r="D990" s="439"/>
      <c r="E990" s="439"/>
      <c r="F990" s="439"/>
      <c r="G990" s="439"/>
    </row>
    <row r="991" spans="1:7" x14ac:dyDescent="0.25">
      <c r="A991" s="438"/>
      <c r="B991" s="439"/>
      <c r="C991" s="439"/>
      <c r="D991" s="439"/>
      <c r="E991" s="439"/>
      <c r="F991" s="439"/>
      <c r="G991" s="439"/>
    </row>
    <row r="992" spans="1:7" x14ac:dyDescent="0.25">
      <c r="A992" s="438"/>
      <c r="B992" s="439"/>
      <c r="C992" s="439"/>
      <c r="D992" s="439"/>
      <c r="E992" s="439"/>
      <c r="F992" s="439"/>
      <c r="G992" s="439"/>
    </row>
    <row r="993" spans="1:7" x14ac:dyDescent="0.25">
      <c r="A993" s="438"/>
      <c r="B993" s="439"/>
      <c r="C993" s="439"/>
      <c r="D993" s="439"/>
      <c r="E993" s="439"/>
      <c r="F993" s="439"/>
      <c r="G993" s="439"/>
    </row>
    <row r="994" spans="1:7" x14ac:dyDescent="0.25">
      <c r="A994" s="438"/>
      <c r="B994" s="439"/>
      <c r="C994" s="439"/>
      <c r="D994" s="439"/>
      <c r="E994" s="439"/>
      <c r="F994" s="439"/>
      <c r="G994" s="439"/>
    </row>
    <row r="995" spans="1:7" x14ac:dyDescent="0.25">
      <c r="A995" s="438"/>
      <c r="B995" s="439"/>
      <c r="C995" s="439"/>
      <c r="D995" s="439"/>
      <c r="E995" s="439"/>
      <c r="F995" s="439"/>
      <c r="G995" s="439"/>
    </row>
    <row r="996" spans="1:7" x14ac:dyDescent="0.25">
      <c r="A996" s="438"/>
      <c r="B996" s="439"/>
      <c r="C996" s="439"/>
      <c r="D996" s="439"/>
      <c r="E996" s="439"/>
      <c r="F996" s="439"/>
      <c r="G996" s="439"/>
    </row>
    <row r="997" spans="1:7" x14ac:dyDescent="0.25">
      <c r="A997" s="438"/>
      <c r="B997" s="439"/>
      <c r="C997" s="439"/>
      <c r="D997" s="439"/>
      <c r="E997" s="439"/>
      <c r="F997" s="439"/>
      <c r="G997" s="439"/>
    </row>
    <row r="998" spans="1:7" x14ac:dyDescent="0.25">
      <c r="A998" s="438"/>
      <c r="B998" s="439"/>
      <c r="C998" s="439"/>
      <c r="D998" s="439"/>
      <c r="E998" s="439"/>
      <c r="F998" s="439"/>
      <c r="G998" s="439"/>
    </row>
    <row r="999" spans="1:7" x14ac:dyDescent="0.25">
      <c r="A999" s="438"/>
      <c r="B999" s="439"/>
      <c r="C999" s="439"/>
      <c r="D999" s="439"/>
      <c r="E999" s="439"/>
      <c r="F999" s="439"/>
      <c r="G999" s="439"/>
    </row>
    <row r="1000" spans="1:7" x14ac:dyDescent="0.25">
      <c r="A1000" s="438"/>
      <c r="B1000" s="439"/>
      <c r="C1000" s="439"/>
      <c r="D1000" s="439"/>
      <c r="E1000" s="439"/>
      <c r="F1000" s="439"/>
      <c r="G1000" s="439"/>
    </row>
    <row r="1001" spans="1:7" x14ac:dyDescent="0.25">
      <c r="A1001" s="438"/>
      <c r="B1001" s="439"/>
      <c r="C1001" s="439"/>
      <c r="D1001" s="439"/>
      <c r="E1001" s="439"/>
      <c r="F1001" s="439"/>
      <c r="G1001" s="439"/>
    </row>
    <row r="1002" spans="1:7" x14ac:dyDescent="0.25">
      <c r="A1002" s="438"/>
      <c r="B1002" s="439"/>
      <c r="C1002" s="439"/>
      <c r="D1002" s="439"/>
      <c r="E1002" s="439"/>
      <c r="F1002" s="439"/>
      <c r="G1002" s="439"/>
    </row>
    <row r="1003" spans="1:7" x14ac:dyDescent="0.25">
      <c r="A1003" s="438"/>
      <c r="B1003" s="439"/>
      <c r="C1003" s="439"/>
      <c r="D1003" s="439"/>
      <c r="E1003" s="439"/>
      <c r="F1003" s="439"/>
      <c r="G1003" s="439"/>
    </row>
    <row r="1004" spans="1:7" x14ac:dyDescent="0.25">
      <c r="A1004" s="438"/>
      <c r="B1004" s="439"/>
      <c r="C1004" s="439"/>
      <c r="D1004" s="439"/>
      <c r="E1004" s="439"/>
      <c r="F1004" s="439"/>
      <c r="G1004" s="439"/>
    </row>
    <row r="1005" spans="1:7" x14ac:dyDescent="0.25">
      <c r="A1005" s="438"/>
      <c r="B1005" s="439"/>
      <c r="C1005" s="439"/>
      <c r="D1005" s="439"/>
      <c r="E1005" s="439"/>
      <c r="F1005" s="439"/>
      <c r="G1005" s="439"/>
    </row>
    <row r="1006" spans="1:7" x14ac:dyDescent="0.25">
      <c r="A1006" s="438"/>
      <c r="B1006" s="439"/>
      <c r="C1006" s="439"/>
      <c r="D1006" s="439"/>
      <c r="E1006" s="439"/>
      <c r="F1006" s="439"/>
      <c r="G1006" s="439"/>
    </row>
    <row r="1007" spans="1:7" x14ac:dyDescent="0.25">
      <c r="A1007" s="438"/>
      <c r="B1007" s="439"/>
      <c r="C1007" s="439"/>
      <c r="D1007" s="439"/>
      <c r="E1007" s="439"/>
      <c r="F1007" s="439"/>
      <c r="G1007" s="439"/>
    </row>
    <row r="1008" spans="1:7" x14ac:dyDescent="0.25">
      <c r="A1008" s="438"/>
      <c r="B1008" s="439"/>
      <c r="C1008" s="439"/>
      <c r="D1008" s="439"/>
      <c r="E1008" s="439"/>
      <c r="F1008" s="439"/>
      <c r="G1008" s="439"/>
    </row>
    <row r="1009" spans="1:7" x14ac:dyDescent="0.25">
      <c r="A1009" s="438"/>
      <c r="B1009" s="439"/>
      <c r="C1009" s="439"/>
      <c r="D1009" s="439"/>
      <c r="E1009" s="439"/>
      <c r="F1009" s="439"/>
      <c r="G1009" s="439"/>
    </row>
    <row r="1010" spans="1:7" x14ac:dyDescent="0.25">
      <c r="A1010" s="438"/>
      <c r="B1010" s="439"/>
      <c r="C1010" s="439"/>
      <c r="D1010" s="439"/>
      <c r="E1010" s="439"/>
      <c r="F1010" s="439"/>
      <c r="G1010" s="439"/>
    </row>
    <row r="1011" spans="1:7" x14ac:dyDescent="0.25">
      <c r="A1011" s="438"/>
      <c r="B1011" s="439"/>
      <c r="C1011" s="439"/>
      <c r="D1011" s="439"/>
      <c r="E1011" s="439"/>
      <c r="F1011" s="439"/>
      <c r="G1011" s="439"/>
    </row>
    <row r="1012" spans="1:7" x14ac:dyDescent="0.25">
      <c r="A1012" s="438"/>
      <c r="B1012" s="439"/>
      <c r="C1012" s="439"/>
      <c r="D1012" s="439"/>
      <c r="E1012" s="439"/>
      <c r="F1012" s="439"/>
      <c r="G1012" s="439"/>
    </row>
    <row r="1013" spans="1:7" x14ac:dyDescent="0.25">
      <c r="A1013" s="438"/>
      <c r="B1013" s="439"/>
      <c r="C1013" s="439"/>
      <c r="D1013" s="439"/>
      <c r="E1013" s="439"/>
      <c r="F1013" s="439"/>
      <c r="G1013" s="439"/>
    </row>
    <row r="1014" spans="1:7" x14ac:dyDescent="0.25">
      <c r="A1014" s="438"/>
      <c r="B1014" s="439"/>
      <c r="C1014" s="439"/>
      <c r="D1014" s="439"/>
      <c r="E1014" s="439"/>
      <c r="F1014" s="439"/>
      <c r="G1014" s="439"/>
    </row>
    <row r="1015" spans="1:7" x14ac:dyDescent="0.25">
      <c r="A1015" s="438"/>
      <c r="B1015" s="439"/>
      <c r="C1015" s="439"/>
      <c r="D1015" s="439"/>
      <c r="E1015" s="439"/>
      <c r="F1015" s="439"/>
      <c r="G1015" s="439"/>
    </row>
    <row r="1016" spans="1:7" x14ac:dyDescent="0.25">
      <c r="A1016" s="438"/>
      <c r="B1016" s="439"/>
      <c r="C1016" s="439"/>
      <c r="D1016" s="439"/>
      <c r="E1016" s="439"/>
      <c r="F1016" s="439"/>
      <c r="G1016" s="439"/>
    </row>
    <row r="1017" spans="1:7" x14ac:dyDescent="0.25">
      <c r="A1017" s="438"/>
      <c r="B1017" s="439"/>
      <c r="C1017" s="439"/>
      <c r="D1017" s="439"/>
      <c r="E1017" s="439"/>
      <c r="F1017" s="439"/>
      <c r="G1017" s="439"/>
    </row>
    <row r="1018" spans="1:7" x14ac:dyDescent="0.25">
      <c r="A1018" s="438"/>
      <c r="B1018" s="439"/>
      <c r="C1018" s="439"/>
      <c r="D1018" s="439"/>
      <c r="E1018" s="439"/>
      <c r="F1018" s="439"/>
      <c r="G1018" s="439"/>
    </row>
    <row r="1019" spans="1:7" x14ac:dyDescent="0.25">
      <c r="A1019" s="438"/>
      <c r="B1019" s="439"/>
      <c r="C1019" s="439"/>
      <c r="D1019" s="439"/>
      <c r="E1019" s="439"/>
      <c r="F1019" s="439"/>
      <c r="G1019" s="439"/>
    </row>
    <row r="1020" spans="1:7" x14ac:dyDescent="0.25">
      <c r="A1020" s="438"/>
      <c r="B1020" s="439"/>
      <c r="C1020" s="439"/>
      <c r="D1020" s="439"/>
      <c r="E1020" s="439"/>
      <c r="F1020" s="439"/>
      <c r="G1020" s="439"/>
    </row>
    <row r="1021" spans="1:7" x14ac:dyDescent="0.25">
      <c r="A1021" s="438"/>
      <c r="B1021" s="439"/>
      <c r="C1021" s="439"/>
      <c r="D1021" s="439"/>
      <c r="E1021" s="439"/>
      <c r="F1021" s="439"/>
      <c r="G1021" s="439"/>
    </row>
    <row r="1022" spans="1:7" x14ac:dyDescent="0.25">
      <c r="A1022" s="438"/>
      <c r="B1022" s="439"/>
      <c r="C1022" s="439"/>
      <c r="D1022" s="439"/>
      <c r="E1022" s="439"/>
      <c r="F1022" s="439"/>
      <c r="G1022" s="439"/>
    </row>
    <row r="1023" spans="1:7" x14ac:dyDescent="0.25">
      <c r="A1023" s="438"/>
      <c r="B1023" s="439"/>
      <c r="C1023" s="439"/>
      <c r="D1023" s="439"/>
      <c r="E1023" s="439"/>
      <c r="F1023" s="439"/>
      <c r="G1023" s="439"/>
    </row>
    <row r="1024" spans="1:7" x14ac:dyDescent="0.25">
      <c r="A1024" s="438"/>
      <c r="B1024" s="439"/>
      <c r="C1024" s="439"/>
      <c r="D1024" s="439"/>
      <c r="E1024" s="439"/>
      <c r="F1024" s="439"/>
      <c r="G1024" s="439"/>
    </row>
    <row r="1025" spans="1:7" x14ac:dyDescent="0.25">
      <c r="A1025" s="438"/>
      <c r="B1025" s="439"/>
      <c r="C1025" s="439"/>
      <c r="D1025" s="439"/>
      <c r="E1025" s="439"/>
      <c r="F1025" s="439"/>
      <c r="G1025" s="439"/>
    </row>
    <row r="1026" spans="1:7" x14ac:dyDescent="0.25">
      <c r="A1026" s="438"/>
      <c r="B1026" s="439"/>
      <c r="C1026" s="439"/>
      <c r="D1026" s="439"/>
      <c r="E1026" s="439"/>
      <c r="F1026" s="439"/>
      <c r="G1026" s="439"/>
    </row>
    <row r="1027" spans="1:7" x14ac:dyDescent="0.25">
      <c r="A1027" s="438"/>
      <c r="B1027" s="439"/>
      <c r="C1027" s="439"/>
      <c r="D1027" s="439"/>
      <c r="E1027" s="439"/>
      <c r="F1027" s="439"/>
      <c r="G1027" s="439"/>
    </row>
    <row r="1028" spans="1:7" x14ac:dyDescent="0.25">
      <c r="A1028" s="438"/>
      <c r="B1028" s="439"/>
      <c r="C1028" s="439"/>
      <c r="D1028" s="439"/>
      <c r="E1028" s="439"/>
      <c r="F1028" s="439"/>
      <c r="G1028" s="439"/>
    </row>
    <row r="1029" spans="1:7" x14ac:dyDescent="0.25">
      <c r="A1029" s="438"/>
      <c r="B1029" s="439"/>
      <c r="C1029" s="439"/>
      <c r="D1029" s="439"/>
      <c r="E1029" s="439"/>
      <c r="F1029" s="439"/>
      <c r="G1029" s="439"/>
    </row>
    <row r="1030" spans="1:7" x14ac:dyDescent="0.25">
      <c r="A1030" s="438"/>
      <c r="B1030" s="439"/>
      <c r="C1030" s="439"/>
      <c r="D1030" s="439"/>
      <c r="E1030" s="439"/>
      <c r="F1030" s="439"/>
      <c r="G1030" s="439"/>
    </row>
    <row r="1031" spans="1:7" x14ac:dyDescent="0.25">
      <c r="A1031" s="438"/>
      <c r="B1031" s="439"/>
      <c r="C1031" s="439"/>
      <c r="D1031" s="439"/>
      <c r="E1031" s="439"/>
      <c r="F1031" s="439"/>
      <c r="G1031" s="439"/>
    </row>
    <row r="1032" spans="1:7" x14ac:dyDescent="0.25">
      <c r="A1032" s="438"/>
      <c r="B1032" s="439"/>
      <c r="C1032" s="439"/>
      <c r="D1032" s="439"/>
      <c r="E1032" s="439"/>
      <c r="F1032" s="439"/>
      <c r="G1032" s="439"/>
    </row>
    <row r="1033" spans="1:7" x14ac:dyDescent="0.25">
      <c r="A1033" s="438"/>
      <c r="B1033" s="439"/>
      <c r="C1033" s="439"/>
      <c r="D1033" s="439"/>
      <c r="E1033" s="439"/>
      <c r="F1033" s="439"/>
      <c r="G1033" s="439"/>
    </row>
    <row r="1034" spans="1:7" x14ac:dyDescent="0.25">
      <c r="A1034" s="438"/>
      <c r="B1034" s="439"/>
      <c r="C1034" s="439"/>
      <c r="D1034" s="439"/>
      <c r="E1034" s="439"/>
      <c r="F1034" s="439"/>
      <c r="G1034" s="439"/>
    </row>
    <row r="1035" spans="1:7" x14ac:dyDescent="0.25">
      <c r="A1035" s="438"/>
      <c r="B1035" s="439"/>
      <c r="C1035" s="439"/>
      <c r="D1035" s="439"/>
      <c r="E1035" s="439"/>
      <c r="F1035" s="439"/>
      <c r="G1035" s="439"/>
    </row>
    <row r="1036" spans="1:7" x14ac:dyDescent="0.25">
      <c r="A1036" s="438"/>
      <c r="B1036" s="439"/>
      <c r="C1036" s="439"/>
      <c r="D1036" s="439"/>
      <c r="E1036" s="439"/>
      <c r="F1036" s="439"/>
      <c r="G1036" s="439"/>
    </row>
    <row r="1037" spans="1:7" x14ac:dyDescent="0.25">
      <c r="A1037" s="438"/>
      <c r="B1037" s="439"/>
      <c r="C1037" s="439"/>
      <c r="D1037" s="439"/>
      <c r="E1037" s="439"/>
      <c r="F1037" s="439"/>
      <c r="G1037" s="439"/>
    </row>
    <row r="1038" spans="1:7" x14ac:dyDescent="0.25">
      <c r="A1038" s="438"/>
      <c r="B1038" s="439"/>
      <c r="C1038" s="439"/>
      <c r="D1038" s="439"/>
      <c r="E1038" s="439"/>
      <c r="F1038" s="439"/>
      <c r="G1038" s="439"/>
    </row>
    <row r="1039" spans="1:7" x14ac:dyDescent="0.25">
      <c r="A1039" s="438"/>
      <c r="B1039" s="439"/>
      <c r="C1039" s="439"/>
      <c r="D1039" s="439"/>
      <c r="E1039" s="439"/>
      <c r="F1039" s="439"/>
      <c r="G1039" s="439"/>
    </row>
    <row r="1040" spans="1:7" x14ac:dyDescent="0.25">
      <c r="A1040" s="438"/>
      <c r="B1040" s="439"/>
      <c r="C1040" s="439"/>
      <c r="D1040" s="439"/>
      <c r="E1040" s="439"/>
      <c r="F1040" s="439"/>
      <c r="G1040" s="439"/>
    </row>
    <row r="1041" spans="1:7" x14ac:dyDescent="0.25">
      <c r="A1041" s="438"/>
      <c r="B1041" s="439"/>
      <c r="C1041" s="439"/>
      <c r="D1041" s="439"/>
      <c r="E1041" s="439"/>
      <c r="F1041" s="439"/>
      <c r="G1041" s="439"/>
    </row>
    <row r="1042" spans="1:7" x14ac:dyDescent="0.25">
      <c r="A1042" s="438"/>
      <c r="B1042" s="439"/>
      <c r="C1042" s="439"/>
      <c r="D1042" s="439"/>
      <c r="E1042" s="439"/>
      <c r="F1042" s="439"/>
      <c r="G1042" s="439"/>
    </row>
    <row r="1043" spans="1:7" x14ac:dyDescent="0.25">
      <c r="A1043" s="438"/>
      <c r="B1043" s="439"/>
      <c r="C1043" s="439"/>
      <c r="D1043" s="439"/>
      <c r="E1043" s="439"/>
      <c r="F1043" s="439"/>
      <c r="G1043" s="439"/>
    </row>
    <row r="1044" spans="1:7" x14ac:dyDescent="0.25">
      <c r="A1044" s="438"/>
      <c r="B1044" s="439"/>
      <c r="C1044" s="439"/>
      <c r="D1044" s="439"/>
      <c r="E1044" s="439"/>
      <c r="F1044" s="439"/>
      <c r="G1044" s="439"/>
    </row>
    <row r="1045" spans="1:7" x14ac:dyDescent="0.25">
      <c r="A1045" s="438"/>
      <c r="B1045" s="439"/>
      <c r="C1045" s="439"/>
      <c r="D1045" s="439"/>
      <c r="E1045" s="439"/>
      <c r="F1045" s="439"/>
      <c r="G1045" s="439"/>
    </row>
    <row r="1046" spans="1:7" x14ac:dyDescent="0.25">
      <c r="A1046" s="438"/>
      <c r="B1046" s="439"/>
      <c r="C1046" s="439"/>
      <c r="D1046" s="439"/>
      <c r="E1046" s="439"/>
      <c r="F1046" s="439"/>
      <c r="G1046" s="439"/>
    </row>
    <row r="1047" spans="1:7" x14ac:dyDescent="0.25">
      <c r="A1047" s="438"/>
      <c r="B1047" s="439"/>
      <c r="C1047" s="439"/>
      <c r="D1047" s="439"/>
      <c r="E1047" s="439"/>
      <c r="F1047" s="439"/>
      <c r="G1047" s="439"/>
    </row>
    <row r="1048" spans="1:7" x14ac:dyDescent="0.25">
      <c r="A1048" s="438"/>
      <c r="B1048" s="439"/>
      <c r="C1048" s="439"/>
      <c r="D1048" s="439"/>
      <c r="E1048" s="439"/>
      <c r="F1048" s="439"/>
      <c r="G1048" s="439"/>
    </row>
    <row r="1049" spans="1:7" x14ac:dyDescent="0.25">
      <c r="A1049" s="438"/>
      <c r="B1049" s="439"/>
      <c r="C1049" s="439"/>
      <c r="D1049" s="439"/>
      <c r="E1049" s="439"/>
      <c r="F1049" s="439"/>
      <c r="G1049" s="439"/>
    </row>
    <row r="1050" spans="1:7" x14ac:dyDescent="0.25">
      <c r="A1050" s="438"/>
      <c r="B1050" s="439"/>
      <c r="C1050" s="439"/>
      <c r="D1050" s="439"/>
      <c r="E1050" s="439"/>
      <c r="F1050" s="439"/>
      <c r="G1050" s="439"/>
    </row>
    <row r="1051" spans="1:7" x14ac:dyDescent="0.25">
      <c r="A1051" s="438"/>
      <c r="B1051" s="439"/>
      <c r="C1051" s="439"/>
      <c r="D1051" s="439"/>
      <c r="E1051" s="439"/>
      <c r="F1051" s="439"/>
      <c r="G1051" s="439"/>
    </row>
    <row r="1052" spans="1:7" x14ac:dyDescent="0.25">
      <c r="A1052" s="438"/>
      <c r="B1052" s="439"/>
      <c r="C1052" s="439"/>
      <c r="D1052" s="439"/>
      <c r="E1052" s="439"/>
      <c r="F1052" s="439"/>
      <c r="G1052" s="439"/>
    </row>
    <row r="1053" spans="1:7" x14ac:dyDescent="0.25">
      <c r="A1053" s="438"/>
      <c r="B1053" s="439"/>
      <c r="C1053" s="439"/>
      <c r="D1053" s="439"/>
      <c r="E1053" s="439"/>
      <c r="F1053" s="439"/>
      <c r="G1053" s="439"/>
    </row>
    <row r="1054" spans="1:7" x14ac:dyDescent="0.25">
      <c r="A1054" s="438"/>
      <c r="B1054" s="439"/>
      <c r="C1054" s="439"/>
      <c r="D1054" s="439"/>
      <c r="E1054" s="439"/>
      <c r="F1054" s="439"/>
      <c r="G1054" s="439"/>
    </row>
    <row r="1055" spans="1:7" x14ac:dyDescent="0.25">
      <c r="A1055" s="438"/>
      <c r="B1055" s="439"/>
      <c r="C1055" s="439"/>
      <c r="D1055" s="439"/>
      <c r="E1055" s="439"/>
      <c r="F1055" s="439"/>
      <c r="G1055" s="439"/>
    </row>
    <row r="1056" spans="1:7" x14ac:dyDescent="0.25">
      <c r="A1056" s="438"/>
      <c r="B1056" s="439"/>
      <c r="C1056" s="439"/>
      <c r="D1056" s="439"/>
      <c r="E1056" s="439"/>
      <c r="F1056" s="439"/>
      <c r="G1056" s="439"/>
    </row>
    <row r="1057" spans="1:7" x14ac:dyDescent="0.25">
      <c r="A1057" s="438"/>
      <c r="B1057" s="439"/>
      <c r="C1057" s="439"/>
      <c r="D1057" s="439"/>
      <c r="E1057" s="439"/>
      <c r="F1057" s="439"/>
      <c r="G1057" s="439"/>
    </row>
    <row r="1058" spans="1:7" x14ac:dyDescent="0.25">
      <c r="A1058" s="438"/>
      <c r="B1058" s="439"/>
      <c r="C1058" s="439"/>
      <c r="D1058" s="439"/>
      <c r="E1058" s="439"/>
      <c r="F1058" s="439"/>
      <c r="G1058" s="439"/>
    </row>
    <row r="1059" spans="1:7" x14ac:dyDescent="0.25">
      <c r="A1059" s="438"/>
      <c r="B1059" s="439"/>
      <c r="C1059" s="439"/>
      <c r="D1059" s="439"/>
      <c r="E1059" s="439"/>
      <c r="F1059" s="439"/>
      <c r="G1059" s="439"/>
    </row>
    <row r="1060" spans="1:7" x14ac:dyDescent="0.25">
      <c r="A1060" s="438"/>
      <c r="B1060" s="439"/>
      <c r="C1060" s="439"/>
      <c r="D1060" s="439"/>
      <c r="E1060" s="439"/>
      <c r="F1060" s="439"/>
      <c r="G1060" s="439"/>
    </row>
    <row r="1061" spans="1:7" x14ac:dyDescent="0.25">
      <c r="A1061" s="438"/>
      <c r="B1061" s="439"/>
      <c r="C1061" s="439"/>
      <c r="D1061" s="439"/>
      <c r="E1061" s="439"/>
      <c r="F1061" s="439"/>
      <c r="G1061" s="439"/>
    </row>
    <row r="1062" spans="1:7" x14ac:dyDescent="0.25">
      <c r="A1062" s="438"/>
      <c r="B1062" s="439"/>
      <c r="C1062" s="439"/>
      <c r="D1062" s="439"/>
      <c r="E1062" s="439"/>
      <c r="F1062" s="439"/>
      <c r="G1062" s="439"/>
    </row>
    <row r="1063" spans="1:7" x14ac:dyDescent="0.25">
      <c r="A1063" s="438"/>
      <c r="B1063" s="439"/>
      <c r="C1063" s="439"/>
      <c r="D1063" s="439"/>
      <c r="E1063" s="439"/>
      <c r="F1063" s="439"/>
      <c r="G1063" s="439"/>
    </row>
    <row r="1064" spans="1:7" x14ac:dyDescent="0.25">
      <c r="A1064" s="438"/>
      <c r="B1064" s="439"/>
      <c r="C1064" s="439"/>
      <c r="D1064" s="439"/>
      <c r="E1064" s="439"/>
      <c r="F1064" s="439"/>
      <c r="G1064" s="439"/>
    </row>
    <row r="1065" spans="1:7" x14ac:dyDescent="0.25">
      <c r="A1065" s="438"/>
      <c r="B1065" s="439"/>
      <c r="C1065" s="439"/>
      <c r="D1065" s="439"/>
      <c r="E1065" s="439"/>
      <c r="F1065" s="439"/>
      <c r="G1065" s="439"/>
    </row>
    <row r="1066" spans="1:7" x14ac:dyDescent="0.25">
      <c r="A1066" s="438"/>
      <c r="B1066" s="439"/>
      <c r="C1066" s="439"/>
      <c r="D1066" s="439"/>
      <c r="E1066" s="439"/>
      <c r="F1066" s="439"/>
      <c r="G1066" s="439"/>
    </row>
    <row r="1067" spans="1:7" x14ac:dyDescent="0.25">
      <c r="A1067" s="438"/>
      <c r="B1067" s="439"/>
      <c r="C1067" s="439"/>
      <c r="D1067" s="439"/>
      <c r="E1067" s="439"/>
      <c r="F1067" s="439"/>
      <c r="G1067" s="439"/>
    </row>
    <row r="1068" spans="1:7" x14ac:dyDescent="0.25">
      <c r="A1068" s="438"/>
      <c r="B1068" s="439"/>
      <c r="C1068" s="439"/>
      <c r="D1068" s="439"/>
      <c r="E1068" s="439"/>
      <c r="F1068" s="439"/>
      <c r="G1068" s="439"/>
    </row>
    <row r="1069" spans="1:7" x14ac:dyDescent="0.25">
      <c r="A1069" s="438"/>
      <c r="B1069" s="439"/>
      <c r="C1069" s="439"/>
      <c r="D1069" s="439"/>
      <c r="E1069" s="439"/>
      <c r="F1069" s="439"/>
      <c r="G1069" s="439"/>
    </row>
    <row r="1070" spans="1:7" x14ac:dyDescent="0.25">
      <c r="A1070" s="438"/>
      <c r="B1070" s="439"/>
      <c r="C1070" s="439"/>
      <c r="D1070" s="439"/>
      <c r="E1070" s="439"/>
      <c r="F1070" s="439"/>
      <c r="G1070" s="439"/>
    </row>
    <row r="1071" spans="1:7" x14ac:dyDescent="0.25">
      <c r="A1071" s="438"/>
      <c r="B1071" s="439"/>
      <c r="C1071" s="439"/>
      <c r="D1071" s="439"/>
      <c r="E1071" s="439"/>
      <c r="F1071" s="439"/>
      <c r="G1071" s="439"/>
    </row>
    <row r="1072" spans="1:7" x14ac:dyDescent="0.25">
      <c r="A1072" s="438"/>
      <c r="B1072" s="439"/>
      <c r="C1072" s="439"/>
      <c r="D1072" s="439"/>
      <c r="E1072" s="439"/>
      <c r="F1072" s="439"/>
      <c r="G1072" s="439"/>
    </row>
    <row r="1073" spans="1:7" x14ac:dyDescent="0.25">
      <c r="A1073" s="438"/>
      <c r="B1073" s="439"/>
      <c r="C1073" s="439"/>
      <c r="D1073" s="439"/>
      <c r="E1073" s="439"/>
      <c r="F1073" s="439"/>
      <c r="G1073" s="439"/>
    </row>
    <row r="1074" spans="1:7" x14ac:dyDescent="0.25">
      <c r="A1074" s="438"/>
      <c r="B1074" s="439"/>
      <c r="C1074" s="439"/>
      <c r="D1074" s="439"/>
      <c r="E1074" s="439"/>
      <c r="F1074" s="439"/>
      <c r="G1074" s="439"/>
    </row>
    <row r="1075" spans="1:7" x14ac:dyDescent="0.25">
      <c r="A1075" s="438"/>
      <c r="B1075" s="439"/>
      <c r="C1075" s="439"/>
      <c r="D1075" s="439"/>
      <c r="E1075" s="439"/>
      <c r="F1075" s="439"/>
      <c r="G1075" s="439"/>
    </row>
    <row r="1076" spans="1:7" x14ac:dyDescent="0.25">
      <c r="A1076" s="438"/>
      <c r="B1076" s="439"/>
      <c r="C1076" s="439"/>
      <c r="D1076" s="439"/>
      <c r="E1076" s="439"/>
      <c r="F1076" s="439"/>
      <c r="G1076" s="439"/>
    </row>
    <row r="1077" spans="1:7" x14ac:dyDescent="0.25">
      <c r="A1077" s="438"/>
      <c r="B1077" s="439"/>
      <c r="C1077" s="439"/>
      <c r="D1077" s="439"/>
      <c r="E1077" s="439"/>
      <c r="F1077" s="439"/>
      <c r="G1077" s="439"/>
    </row>
    <row r="1078" spans="1:7" x14ac:dyDescent="0.25">
      <c r="A1078" s="438"/>
      <c r="B1078" s="439"/>
      <c r="C1078" s="439"/>
      <c r="D1078" s="439"/>
      <c r="E1078" s="439"/>
      <c r="F1078" s="439"/>
      <c r="G1078" s="439"/>
    </row>
    <row r="1079" spans="1:7" x14ac:dyDescent="0.25">
      <c r="A1079" s="438"/>
      <c r="B1079" s="439"/>
      <c r="C1079" s="439"/>
      <c r="D1079" s="439"/>
      <c r="E1079" s="439"/>
      <c r="F1079" s="439"/>
      <c r="G1079" s="439"/>
    </row>
    <row r="1080" spans="1:7" x14ac:dyDescent="0.25">
      <c r="A1080" s="438"/>
      <c r="B1080" s="439"/>
      <c r="C1080" s="439"/>
      <c r="D1080" s="439"/>
      <c r="E1080" s="439"/>
      <c r="F1080" s="439"/>
      <c r="G1080" s="439"/>
    </row>
    <row r="1081" spans="1:7" x14ac:dyDescent="0.25">
      <c r="A1081" s="438"/>
      <c r="B1081" s="439"/>
      <c r="C1081" s="439"/>
      <c r="D1081" s="439"/>
      <c r="E1081" s="439"/>
      <c r="F1081" s="439"/>
      <c r="G1081" s="439"/>
    </row>
    <row r="1082" spans="1:7" x14ac:dyDescent="0.25">
      <c r="A1082" s="438"/>
      <c r="B1082" s="439"/>
      <c r="C1082" s="439"/>
      <c r="D1082" s="439"/>
      <c r="E1082" s="439"/>
      <c r="F1082" s="439"/>
      <c r="G1082" s="439"/>
    </row>
    <row r="1083" spans="1:7" x14ac:dyDescent="0.25">
      <c r="A1083" s="438"/>
      <c r="B1083" s="439"/>
      <c r="C1083" s="439"/>
      <c r="D1083" s="439"/>
      <c r="E1083" s="439"/>
      <c r="F1083" s="439"/>
      <c r="G1083" s="439"/>
    </row>
    <row r="1084" spans="1:7" x14ac:dyDescent="0.25">
      <c r="A1084" s="438"/>
      <c r="B1084" s="439"/>
      <c r="C1084" s="439"/>
      <c r="D1084" s="439"/>
      <c r="E1084" s="439"/>
      <c r="F1084" s="439"/>
      <c r="G1084" s="439"/>
    </row>
    <row r="1085" spans="1:7" x14ac:dyDescent="0.25">
      <c r="A1085" s="438"/>
      <c r="B1085" s="439"/>
      <c r="C1085" s="439"/>
      <c r="D1085" s="439"/>
      <c r="E1085" s="439"/>
      <c r="F1085" s="439"/>
      <c r="G1085" s="439"/>
    </row>
    <row r="1086" spans="1:7" x14ac:dyDescent="0.25">
      <c r="A1086" s="438"/>
      <c r="B1086" s="439"/>
      <c r="C1086" s="439"/>
      <c r="D1086" s="439"/>
      <c r="E1086" s="439"/>
      <c r="F1086" s="439"/>
      <c r="G1086" s="439"/>
    </row>
    <row r="1087" spans="1:7" x14ac:dyDescent="0.25">
      <c r="A1087" s="438"/>
      <c r="B1087" s="439"/>
      <c r="C1087" s="439"/>
      <c r="D1087" s="439"/>
      <c r="E1087" s="439"/>
      <c r="F1087" s="439"/>
      <c r="G1087" s="439"/>
    </row>
    <row r="1088" spans="1:7" x14ac:dyDescent="0.25">
      <c r="A1088" s="438"/>
      <c r="B1088" s="439"/>
      <c r="C1088" s="439"/>
      <c r="D1088" s="439"/>
      <c r="E1088" s="439"/>
      <c r="F1088" s="439"/>
      <c r="G1088" s="439"/>
    </row>
    <row r="1089" spans="1:7" x14ac:dyDescent="0.25">
      <c r="A1089" s="438"/>
      <c r="B1089" s="439"/>
      <c r="C1089" s="439"/>
      <c r="D1089" s="439"/>
      <c r="E1089" s="439"/>
      <c r="F1089" s="439"/>
      <c r="G1089" s="439"/>
    </row>
    <row r="1090" spans="1:7" x14ac:dyDescent="0.25">
      <c r="A1090" s="438"/>
      <c r="B1090" s="439"/>
      <c r="C1090" s="439"/>
      <c r="D1090" s="439"/>
      <c r="E1090" s="439"/>
      <c r="F1090" s="439"/>
      <c r="G1090" s="439"/>
    </row>
    <row r="1091" spans="1:7" x14ac:dyDescent="0.25">
      <c r="A1091" s="438"/>
      <c r="B1091" s="439"/>
      <c r="C1091" s="439"/>
      <c r="D1091" s="439"/>
      <c r="E1091" s="439"/>
      <c r="F1091" s="439"/>
      <c r="G1091" s="439"/>
    </row>
    <row r="1092" spans="1:7" x14ac:dyDescent="0.25">
      <c r="A1092" s="438"/>
      <c r="B1092" s="439"/>
      <c r="C1092" s="439"/>
      <c r="D1092" s="439"/>
      <c r="E1092" s="439"/>
      <c r="F1092" s="439"/>
      <c r="G1092" s="439"/>
    </row>
    <row r="1093" spans="1:7" x14ac:dyDescent="0.25">
      <c r="A1093" s="438"/>
      <c r="B1093" s="439"/>
      <c r="C1093" s="439"/>
      <c r="D1093" s="439"/>
      <c r="E1093" s="439"/>
      <c r="F1093" s="439"/>
      <c r="G1093" s="439"/>
    </row>
    <row r="1094" spans="1:7" x14ac:dyDescent="0.25">
      <c r="A1094" s="438"/>
      <c r="B1094" s="439"/>
      <c r="C1094" s="439"/>
      <c r="D1094" s="439"/>
      <c r="E1094" s="439"/>
      <c r="F1094" s="439"/>
      <c r="G1094" s="439"/>
    </row>
    <row r="1095" spans="1:7" x14ac:dyDescent="0.25">
      <c r="A1095" s="438"/>
      <c r="B1095" s="439"/>
      <c r="C1095" s="439"/>
      <c r="D1095" s="439"/>
      <c r="E1095" s="439"/>
      <c r="F1095" s="439"/>
      <c r="G1095" s="439"/>
    </row>
    <row r="1096" spans="1:7" x14ac:dyDescent="0.25">
      <c r="A1096" s="438"/>
      <c r="B1096" s="439"/>
      <c r="C1096" s="439"/>
      <c r="D1096" s="439"/>
      <c r="E1096" s="439"/>
      <c r="F1096" s="439"/>
      <c r="G1096" s="439"/>
    </row>
    <row r="1097" spans="1:7" x14ac:dyDescent="0.25">
      <c r="A1097" s="438"/>
      <c r="B1097" s="439"/>
      <c r="C1097" s="439"/>
      <c r="D1097" s="439"/>
      <c r="E1097" s="439"/>
      <c r="F1097" s="439"/>
      <c r="G1097" s="439"/>
    </row>
    <row r="1098" spans="1:7" x14ac:dyDescent="0.25">
      <c r="A1098" s="438"/>
      <c r="B1098" s="439"/>
      <c r="C1098" s="439"/>
      <c r="D1098" s="439"/>
      <c r="E1098" s="439"/>
      <c r="F1098" s="439"/>
      <c r="G1098" s="439"/>
    </row>
    <row r="1099" spans="1:7" x14ac:dyDescent="0.25">
      <c r="A1099" s="438"/>
      <c r="B1099" s="439"/>
      <c r="C1099" s="439"/>
      <c r="D1099" s="439"/>
      <c r="E1099" s="439"/>
      <c r="F1099" s="439"/>
      <c r="G1099" s="439"/>
    </row>
    <row r="1100" spans="1:7" x14ac:dyDescent="0.25">
      <c r="A1100" s="438"/>
      <c r="B1100" s="439"/>
      <c r="C1100" s="439"/>
      <c r="D1100" s="439"/>
      <c r="E1100" s="439"/>
      <c r="F1100" s="439"/>
      <c r="G1100" s="439"/>
    </row>
    <row r="1101" spans="1:7" x14ac:dyDescent="0.25">
      <c r="A1101" s="438"/>
      <c r="B1101" s="439"/>
      <c r="C1101" s="439"/>
      <c r="D1101" s="439"/>
      <c r="E1101" s="439"/>
      <c r="F1101" s="439"/>
      <c r="G1101" s="439"/>
    </row>
    <row r="1102" spans="1:7" x14ac:dyDescent="0.25">
      <c r="A1102" s="438"/>
      <c r="B1102" s="439"/>
      <c r="C1102" s="439"/>
      <c r="D1102" s="439"/>
      <c r="E1102" s="439"/>
      <c r="F1102" s="439"/>
      <c r="G1102" s="439"/>
    </row>
    <row r="1103" spans="1:7" x14ac:dyDescent="0.25">
      <c r="A1103" s="438"/>
      <c r="B1103" s="439"/>
      <c r="C1103" s="439"/>
      <c r="D1103" s="439"/>
      <c r="E1103" s="439"/>
      <c r="F1103" s="439"/>
      <c r="G1103" s="439"/>
    </row>
    <row r="1104" spans="1:7" x14ac:dyDescent="0.25">
      <c r="A1104" s="438"/>
      <c r="B1104" s="439"/>
      <c r="C1104" s="439"/>
      <c r="D1104" s="439"/>
      <c r="E1104" s="439"/>
      <c r="F1104" s="439"/>
      <c r="G1104" s="439"/>
    </row>
    <row r="1105" spans="1:7" x14ac:dyDescent="0.25">
      <c r="A1105" s="438"/>
      <c r="B1105" s="439"/>
      <c r="C1105" s="439"/>
      <c r="D1105" s="439"/>
      <c r="E1105" s="439"/>
      <c r="F1105" s="439"/>
      <c r="G1105" s="439"/>
    </row>
    <row r="1106" spans="1:7" x14ac:dyDescent="0.25">
      <c r="A1106" s="438"/>
      <c r="B1106" s="439"/>
      <c r="C1106" s="439"/>
      <c r="D1106" s="439"/>
      <c r="E1106" s="439"/>
      <c r="F1106" s="439"/>
      <c r="G1106" s="439"/>
    </row>
    <row r="1107" spans="1:7" x14ac:dyDescent="0.25">
      <c r="A1107" s="438"/>
      <c r="B1107" s="439"/>
      <c r="C1107" s="439"/>
      <c r="D1107" s="439"/>
      <c r="E1107" s="439"/>
      <c r="F1107" s="439"/>
      <c r="G1107" s="439"/>
    </row>
    <row r="1108" spans="1:7" x14ac:dyDescent="0.25">
      <c r="A1108" s="438"/>
      <c r="B1108" s="439"/>
      <c r="C1108" s="439"/>
      <c r="D1108" s="439"/>
      <c r="E1108" s="439"/>
      <c r="F1108" s="439"/>
      <c r="G1108" s="439"/>
    </row>
    <row r="1109" spans="1:7" x14ac:dyDescent="0.25">
      <c r="A1109" s="438"/>
      <c r="B1109" s="439"/>
      <c r="C1109" s="439"/>
      <c r="D1109" s="439"/>
      <c r="E1109" s="439"/>
      <c r="F1109" s="439"/>
      <c r="G1109" s="439"/>
    </row>
    <row r="1110" spans="1:7" x14ac:dyDescent="0.25">
      <c r="A1110" s="438"/>
      <c r="B1110" s="439"/>
      <c r="C1110" s="439"/>
      <c r="D1110" s="439"/>
      <c r="E1110" s="439"/>
      <c r="F1110" s="439"/>
      <c r="G1110" s="439"/>
    </row>
    <row r="1111" spans="1:7" x14ac:dyDescent="0.25">
      <c r="A1111" s="438"/>
      <c r="B1111" s="439"/>
      <c r="C1111" s="439"/>
      <c r="D1111" s="439"/>
      <c r="E1111" s="439"/>
      <c r="F1111" s="439"/>
      <c r="G1111" s="439"/>
    </row>
    <row r="1112" spans="1:7" x14ac:dyDescent="0.25">
      <c r="A1112" s="438"/>
      <c r="B1112" s="439"/>
      <c r="C1112" s="439"/>
      <c r="D1112" s="439"/>
      <c r="E1112" s="439"/>
      <c r="F1112" s="439"/>
      <c r="G1112" s="439"/>
    </row>
    <row r="1113" spans="1:7" x14ac:dyDescent="0.25">
      <c r="A1113" s="438"/>
      <c r="B1113" s="439"/>
      <c r="C1113" s="439"/>
      <c r="D1113" s="439"/>
      <c r="E1113" s="439"/>
      <c r="F1113" s="439"/>
      <c r="G1113" s="439"/>
    </row>
    <row r="1114" spans="1:7" x14ac:dyDescent="0.25">
      <c r="A1114" s="438"/>
      <c r="B1114" s="439"/>
      <c r="C1114" s="439"/>
      <c r="D1114" s="439"/>
      <c r="E1114" s="439"/>
      <c r="F1114" s="439"/>
      <c r="G1114" s="439"/>
    </row>
    <row r="1115" spans="1:7" x14ac:dyDescent="0.25">
      <c r="A1115" s="438"/>
      <c r="B1115" s="439"/>
      <c r="C1115" s="439"/>
      <c r="D1115" s="439"/>
      <c r="E1115" s="439"/>
      <c r="F1115" s="439"/>
      <c r="G1115" s="439"/>
    </row>
    <row r="1116" spans="1:7" x14ac:dyDescent="0.25">
      <c r="A1116" s="438"/>
      <c r="B1116" s="439"/>
      <c r="C1116" s="439"/>
      <c r="D1116" s="439"/>
      <c r="E1116" s="439"/>
      <c r="F1116" s="439"/>
      <c r="G1116" s="439"/>
    </row>
    <row r="1117" spans="1:7" x14ac:dyDescent="0.25">
      <c r="A1117" s="438"/>
      <c r="B1117" s="439"/>
      <c r="C1117" s="439"/>
      <c r="D1117" s="439"/>
      <c r="E1117" s="439"/>
      <c r="F1117" s="439"/>
      <c r="G1117" s="439"/>
    </row>
    <row r="1118" spans="1:7" x14ac:dyDescent="0.25">
      <c r="A1118" s="438"/>
      <c r="B1118" s="439"/>
      <c r="C1118" s="439"/>
      <c r="D1118" s="439"/>
      <c r="E1118" s="439"/>
      <c r="F1118" s="439"/>
      <c r="G1118" s="439"/>
    </row>
    <row r="1119" spans="1:7" x14ac:dyDescent="0.25">
      <c r="A1119" s="438"/>
      <c r="B1119" s="439"/>
      <c r="C1119" s="439"/>
      <c r="D1119" s="439"/>
      <c r="E1119" s="439"/>
      <c r="F1119" s="439"/>
      <c r="G1119" s="439"/>
    </row>
    <row r="1120" spans="1:7" x14ac:dyDescent="0.25">
      <c r="A1120" s="438"/>
      <c r="B1120" s="439"/>
      <c r="C1120" s="439"/>
      <c r="D1120" s="439"/>
      <c r="E1120" s="439"/>
      <c r="F1120" s="439"/>
      <c r="G1120" s="439"/>
    </row>
    <row r="1121" spans="1:7" x14ac:dyDescent="0.25">
      <c r="A1121" s="438"/>
      <c r="B1121" s="439"/>
      <c r="C1121" s="439"/>
      <c r="D1121" s="439"/>
      <c r="E1121" s="439"/>
      <c r="F1121" s="439"/>
      <c r="G1121" s="439"/>
    </row>
    <row r="1122" spans="1:7" x14ac:dyDescent="0.25">
      <c r="A1122" s="438"/>
      <c r="B1122" s="439"/>
      <c r="C1122" s="439"/>
      <c r="D1122" s="439"/>
      <c r="E1122" s="439"/>
      <c r="F1122" s="439"/>
      <c r="G1122" s="439"/>
    </row>
    <row r="1123" spans="1:7" x14ac:dyDescent="0.25">
      <c r="A1123" s="438"/>
      <c r="B1123" s="439"/>
      <c r="C1123" s="439"/>
      <c r="D1123" s="439"/>
      <c r="E1123" s="439"/>
      <c r="F1123" s="439"/>
      <c r="G1123" s="439"/>
    </row>
    <row r="1124" spans="1:7" x14ac:dyDescent="0.25">
      <c r="A1124" s="438"/>
      <c r="B1124" s="439"/>
      <c r="C1124" s="439"/>
      <c r="D1124" s="439"/>
      <c r="E1124" s="439"/>
      <c r="F1124" s="439"/>
      <c r="G1124" s="439"/>
    </row>
    <row r="1125" spans="1:7" x14ac:dyDescent="0.25">
      <c r="A1125" s="438"/>
      <c r="B1125" s="439"/>
      <c r="C1125" s="439"/>
      <c r="D1125" s="439"/>
      <c r="E1125" s="439"/>
      <c r="F1125" s="439"/>
      <c r="G1125" s="439"/>
    </row>
    <row r="1126" spans="1:7" x14ac:dyDescent="0.25">
      <c r="A1126" s="438"/>
      <c r="B1126" s="439"/>
      <c r="C1126" s="439"/>
      <c r="D1126" s="439"/>
      <c r="E1126" s="439"/>
      <c r="F1126" s="439"/>
      <c r="G1126" s="439"/>
    </row>
    <row r="1127" spans="1:7" x14ac:dyDescent="0.25">
      <c r="A1127" s="438"/>
      <c r="B1127" s="439"/>
      <c r="C1127" s="439"/>
      <c r="D1127" s="439"/>
      <c r="E1127" s="439"/>
      <c r="F1127" s="439"/>
      <c r="G1127" s="439"/>
    </row>
    <row r="1128" spans="1:7" x14ac:dyDescent="0.25">
      <c r="A1128" s="438"/>
      <c r="B1128" s="439"/>
      <c r="C1128" s="439"/>
      <c r="D1128" s="439"/>
      <c r="E1128" s="439"/>
      <c r="F1128" s="439"/>
      <c r="G1128" s="439"/>
    </row>
    <row r="1129" spans="1:7" x14ac:dyDescent="0.25">
      <c r="A1129" s="438"/>
      <c r="B1129" s="439"/>
      <c r="C1129" s="439"/>
      <c r="D1129" s="439"/>
      <c r="E1129" s="439"/>
      <c r="F1129" s="439"/>
      <c r="G1129" s="439"/>
    </row>
    <row r="1130" spans="1:7" x14ac:dyDescent="0.25">
      <c r="A1130" s="438"/>
      <c r="B1130" s="439"/>
      <c r="C1130" s="439"/>
      <c r="D1130" s="439"/>
      <c r="E1130" s="439"/>
      <c r="F1130" s="439"/>
      <c r="G1130" s="439"/>
    </row>
    <row r="1131" spans="1:7" x14ac:dyDescent="0.25">
      <c r="A1131" s="438"/>
      <c r="B1131" s="439"/>
      <c r="C1131" s="439"/>
      <c r="D1131" s="439"/>
      <c r="E1131" s="439"/>
      <c r="F1131" s="439"/>
      <c r="G1131" s="439"/>
    </row>
    <row r="1132" spans="1:7" x14ac:dyDescent="0.25">
      <c r="A1132" s="438"/>
      <c r="B1132" s="439"/>
      <c r="C1132" s="439"/>
      <c r="D1132" s="439"/>
      <c r="E1132" s="439"/>
      <c r="F1132" s="439"/>
      <c r="G1132" s="439"/>
    </row>
    <row r="1133" spans="1:7" x14ac:dyDescent="0.25">
      <c r="A1133" s="438"/>
      <c r="B1133" s="439"/>
      <c r="C1133" s="439"/>
      <c r="D1133" s="439"/>
      <c r="E1133" s="439"/>
      <c r="F1133" s="439"/>
      <c r="G1133" s="439"/>
    </row>
    <row r="1134" spans="1:7" x14ac:dyDescent="0.25">
      <c r="A1134" s="438"/>
      <c r="B1134" s="439"/>
      <c r="C1134" s="439"/>
      <c r="D1134" s="439"/>
      <c r="E1134" s="439"/>
      <c r="F1134" s="439"/>
      <c r="G1134" s="439"/>
    </row>
    <row r="1135" spans="1:7" x14ac:dyDescent="0.25">
      <c r="A1135" s="438"/>
      <c r="B1135" s="439"/>
      <c r="C1135" s="439"/>
      <c r="D1135" s="439"/>
      <c r="E1135" s="439"/>
      <c r="F1135" s="439"/>
      <c r="G1135" s="439"/>
    </row>
    <row r="1136" spans="1:7" x14ac:dyDescent="0.25">
      <c r="A1136" s="438"/>
      <c r="B1136" s="439"/>
      <c r="C1136" s="439"/>
      <c r="D1136" s="439"/>
      <c r="E1136" s="439"/>
      <c r="F1136" s="439"/>
      <c r="G1136" s="439"/>
    </row>
    <row r="1137" spans="1:7" x14ac:dyDescent="0.25">
      <c r="A1137" s="438"/>
      <c r="B1137" s="439"/>
      <c r="C1137" s="439"/>
      <c r="D1137" s="439"/>
      <c r="E1137" s="439"/>
      <c r="F1137" s="439"/>
      <c r="G1137" s="439"/>
    </row>
    <row r="1138" spans="1:7" x14ac:dyDescent="0.25">
      <c r="A1138" s="438"/>
      <c r="B1138" s="439"/>
      <c r="C1138" s="439"/>
      <c r="D1138" s="439"/>
      <c r="E1138" s="439"/>
      <c r="F1138" s="439"/>
      <c r="G1138" s="439"/>
    </row>
    <row r="1139" spans="1:7" x14ac:dyDescent="0.25">
      <c r="A1139" s="438"/>
      <c r="B1139" s="439"/>
      <c r="C1139" s="439"/>
      <c r="D1139" s="439"/>
      <c r="E1139" s="439"/>
      <c r="F1139" s="439"/>
      <c r="G1139" s="439"/>
    </row>
    <row r="1140" spans="1:7" x14ac:dyDescent="0.25">
      <c r="A1140" s="438"/>
      <c r="B1140" s="439"/>
      <c r="C1140" s="439"/>
      <c r="D1140" s="439"/>
      <c r="E1140" s="439"/>
      <c r="F1140" s="439"/>
      <c r="G1140" s="439"/>
    </row>
    <row r="1141" spans="1:7" x14ac:dyDescent="0.25">
      <c r="A1141" s="438"/>
      <c r="B1141" s="439"/>
      <c r="C1141" s="439"/>
      <c r="D1141" s="439"/>
      <c r="E1141" s="439"/>
      <c r="F1141" s="439"/>
      <c r="G1141" s="439"/>
    </row>
    <row r="1142" spans="1:7" x14ac:dyDescent="0.25">
      <c r="A1142" s="438"/>
      <c r="B1142" s="439"/>
      <c r="C1142" s="439"/>
      <c r="D1142" s="439"/>
      <c r="E1142" s="439"/>
      <c r="F1142" s="439"/>
      <c r="G1142" s="439"/>
    </row>
    <row r="1143" spans="1:7" x14ac:dyDescent="0.25">
      <c r="A1143" s="438"/>
      <c r="B1143" s="439"/>
      <c r="C1143" s="439"/>
      <c r="D1143" s="439"/>
      <c r="E1143" s="439"/>
      <c r="F1143" s="439"/>
      <c r="G1143" s="439"/>
    </row>
    <row r="1144" spans="1:7" x14ac:dyDescent="0.25">
      <c r="A1144" s="438"/>
      <c r="B1144" s="439"/>
      <c r="C1144" s="439"/>
      <c r="D1144" s="439"/>
      <c r="E1144" s="439"/>
      <c r="F1144" s="439"/>
      <c r="G1144" s="439"/>
    </row>
    <row r="1145" spans="1:7" x14ac:dyDescent="0.25">
      <c r="A1145" s="438"/>
      <c r="B1145" s="439"/>
      <c r="C1145" s="439"/>
      <c r="D1145" s="439"/>
      <c r="E1145" s="439"/>
      <c r="F1145" s="439"/>
      <c r="G1145" s="439"/>
    </row>
    <row r="1146" spans="1:7" x14ac:dyDescent="0.25">
      <c r="A1146" s="438"/>
      <c r="B1146" s="439"/>
      <c r="C1146" s="439"/>
      <c r="D1146" s="439"/>
      <c r="E1146" s="439"/>
      <c r="F1146" s="439"/>
      <c r="G1146" s="439"/>
    </row>
    <row r="1147" spans="1:7" x14ac:dyDescent="0.25">
      <c r="A1147" s="438"/>
      <c r="B1147" s="439"/>
      <c r="C1147" s="439"/>
      <c r="D1147" s="439"/>
      <c r="E1147" s="439"/>
      <c r="F1147" s="439"/>
      <c r="G1147" s="439"/>
    </row>
    <row r="1148" spans="1:7" x14ac:dyDescent="0.25">
      <c r="A1148" s="438"/>
      <c r="B1148" s="439"/>
      <c r="C1148" s="439"/>
      <c r="D1148" s="439"/>
      <c r="E1148" s="439"/>
      <c r="F1148" s="439"/>
      <c r="G1148" s="439"/>
    </row>
    <row r="1149" spans="1:7" x14ac:dyDescent="0.25">
      <c r="A1149" s="438"/>
      <c r="B1149" s="439"/>
      <c r="C1149" s="439"/>
      <c r="D1149" s="439"/>
      <c r="E1149" s="439"/>
      <c r="F1149" s="439"/>
      <c r="G1149" s="439"/>
    </row>
    <row r="1150" spans="1:7" x14ac:dyDescent="0.25">
      <c r="A1150" s="438"/>
      <c r="B1150" s="439"/>
      <c r="C1150" s="439"/>
      <c r="D1150" s="439"/>
      <c r="E1150" s="439"/>
      <c r="F1150" s="439"/>
      <c r="G1150" s="439"/>
    </row>
    <row r="1151" spans="1:7" x14ac:dyDescent="0.25">
      <c r="A1151" s="438"/>
      <c r="B1151" s="439"/>
      <c r="C1151" s="439"/>
      <c r="D1151" s="439"/>
      <c r="E1151" s="439"/>
      <c r="F1151" s="439"/>
      <c r="G1151" s="439"/>
    </row>
    <row r="1152" spans="1:7" x14ac:dyDescent="0.25">
      <c r="A1152" s="438"/>
      <c r="B1152" s="439"/>
      <c r="C1152" s="439"/>
      <c r="D1152" s="439"/>
      <c r="E1152" s="439"/>
      <c r="F1152" s="439"/>
      <c r="G1152" s="439"/>
    </row>
    <row r="1153" spans="1:7" x14ac:dyDescent="0.25">
      <c r="A1153" s="438"/>
      <c r="B1153" s="439"/>
      <c r="C1153" s="439"/>
      <c r="D1153" s="439"/>
      <c r="E1153" s="439"/>
      <c r="F1153" s="439"/>
      <c r="G1153" s="439"/>
    </row>
    <row r="1154" spans="1:7" x14ac:dyDescent="0.25">
      <c r="A1154" s="438"/>
      <c r="B1154" s="439"/>
      <c r="C1154" s="439"/>
      <c r="D1154" s="439"/>
      <c r="E1154" s="439"/>
      <c r="F1154" s="439"/>
      <c r="G1154" s="439"/>
    </row>
    <row r="1155" spans="1:7" x14ac:dyDescent="0.25">
      <c r="A1155" s="438"/>
      <c r="B1155" s="439"/>
      <c r="C1155" s="439"/>
      <c r="D1155" s="439"/>
      <c r="E1155" s="439"/>
      <c r="F1155" s="439"/>
      <c r="G1155" s="439"/>
    </row>
    <row r="1156" spans="1:7" x14ac:dyDescent="0.25">
      <c r="A1156" s="438"/>
      <c r="B1156" s="439"/>
      <c r="C1156" s="439"/>
      <c r="D1156" s="439"/>
      <c r="E1156" s="439"/>
      <c r="F1156" s="439"/>
      <c r="G1156" s="439"/>
    </row>
    <row r="1157" spans="1:7" x14ac:dyDescent="0.25">
      <c r="A1157" s="438"/>
      <c r="B1157" s="439"/>
      <c r="C1157" s="439"/>
      <c r="D1157" s="439"/>
      <c r="E1157" s="439"/>
      <c r="F1157" s="439"/>
      <c r="G1157" s="439"/>
    </row>
    <row r="1158" spans="1:7" x14ac:dyDescent="0.25">
      <c r="A1158" s="438"/>
      <c r="B1158" s="439"/>
      <c r="C1158" s="439"/>
      <c r="D1158" s="439"/>
      <c r="E1158" s="439"/>
      <c r="F1158" s="439"/>
      <c r="G1158" s="439"/>
    </row>
    <row r="1159" spans="1:7" x14ac:dyDescent="0.25">
      <c r="A1159" s="438"/>
      <c r="B1159" s="439"/>
      <c r="C1159" s="439"/>
      <c r="D1159" s="439"/>
      <c r="E1159" s="439"/>
      <c r="F1159" s="439"/>
      <c r="G1159" s="439"/>
    </row>
    <row r="1160" spans="1:7" x14ac:dyDescent="0.25">
      <c r="A1160" s="438"/>
      <c r="B1160" s="439"/>
      <c r="C1160" s="439"/>
      <c r="D1160" s="439"/>
      <c r="E1160" s="439"/>
      <c r="F1160" s="439"/>
      <c r="G1160" s="439"/>
    </row>
    <row r="1161" spans="1:7" x14ac:dyDescent="0.25">
      <c r="A1161" s="438"/>
      <c r="B1161" s="439"/>
      <c r="C1161" s="439"/>
      <c r="D1161" s="439"/>
      <c r="E1161" s="439"/>
      <c r="F1161" s="439"/>
      <c r="G1161" s="439"/>
    </row>
    <row r="1162" spans="1:7" x14ac:dyDescent="0.25">
      <c r="A1162" s="438"/>
      <c r="B1162" s="439"/>
      <c r="C1162" s="439"/>
      <c r="D1162" s="439"/>
      <c r="E1162" s="439"/>
      <c r="F1162" s="439"/>
      <c r="G1162" s="439"/>
    </row>
    <row r="1163" spans="1:7" x14ac:dyDescent="0.25">
      <c r="A1163" s="438"/>
      <c r="B1163" s="439"/>
      <c r="C1163" s="439"/>
      <c r="D1163" s="439"/>
      <c r="E1163" s="439"/>
      <c r="F1163" s="439"/>
      <c r="G1163" s="439"/>
    </row>
    <row r="1164" spans="1:7" x14ac:dyDescent="0.25">
      <c r="A1164" s="438"/>
      <c r="B1164" s="439"/>
      <c r="C1164" s="439"/>
      <c r="D1164" s="439"/>
      <c r="E1164" s="439"/>
      <c r="F1164" s="439"/>
      <c r="G1164" s="439"/>
    </row>
    <row r="1165" spans="1:7" x14ac:dyDescent="0.25">
      <c r="A1165" s="438"/>
      <c r="B1165" s="439"/>
      <c r="C1165" s="439"/>
      <c r="D1165" s="439"/>
      <c r="E1165" s="439"/>
      <c r="F1165" s="439"/>
      <c r="G1165" s="439"/>
    </row>
    <row r="1166" spans="1:7" x14ac:dyDescent="0.25">
      <c r="A1166" s="438"/>
      <c r="B1166" s="439"/>
      <c r="C1166" s="439"/>
      <c r="D1166" s="439"/>
      <c r="E1166" s="439"/>
      <c r="F1166" s="439"/>
      <c r="G1166" s="439"/>
    </row>
    <row r="1167" spans="1:7" x14ac:dyDescent="0.25">
      <c r="A1167" s="438"/>
      <c r="B1167" s="439"/>
      <c r="C1167" s="439"/>
      <c r="D1167" s="439"/>
      <c r="E1167" s="439"/>
      <c r="F1167" s="439"/>
      <c r="G1167" s="439"/>
    </row>
    <row r="1168" spans="1:7" x14ac:dyDescent="0.25">
      <c r="A1168" s="438"/>
      <c r="B1168" s="439"/>
      <c r="C1168" s="439"/>
      <c r="D1168" s="439"/>
      <c r="E1168" s="439"/>
      <c r="F1168" s="439"/>
      <c r="G1168" s="439"/>
    </row>
    <row r="1169" spans="1:7" x14ac:dyDescent="0.25">
      <c r="A1169" s="438"/>
      <c r="B1169" s="439"/>
      <c r="C1169" s="439"/>
      <c r="D1169" s="439"/>
      <c r="E1169" s="439"/>
      <c r="F1169" s="439"/>
      <c r="G1169" s="439"/>
    </row>
    <row r="1170" spans="1:7" x14ac:dyDescent="0.25">
      <c r="A1170" s="438"/>
      <c r="B1170" s="439"/>
      <c r="C1170" s="439"/>
      <c r="D1170" s="439"/>
      <c r="E1170" s="439"/>
      <c r="F1170" s="439"/>
      <c r="G1170" s="439"/>
    </row>
    <row r="1171" spans="1:7" x14ac:dyDescent="0.25">
      <c r="A1171" s="438"/>
      <c r="B1171" s="439"/>
      <c r="C1171" s="439"/>
      <c r="D1171" s="439"/>
      <c r="E1171" s="439"/>
      <c r="F1171" s="439"/>
      <c r="G1171" s="439"/>
    </row>
    <row r="1172" spans="1:7" x14ac:dyDescent="0.25">
      <c r="A1172" s="438"/>
      <c r="B1172" s="439"/>
      <c r="C1172" s="439"/>
      <c r="D1172" s="439"/>
      <c r="E1172" s="439"/>
      <c r="F1172" s="439"/>
      <c r="G1172" s="439"/>
    </row>
    <row r="1173" spans="1:7" x14ac:dyDescent="0.25">
      <c r="A1173" s="438"/>
      <c r="B1173" s="439"/>
      <c r="C1173" s="439"/>
      <c r="D1173" s="439"/>
      <c r="E1173" s="439"/>
      <c r="F1173" s="439"/>
      <c r="G1173" s="439"/>
    </row>
    <row r="1174" spans="1:7" x14ac:dyDescent="0.25">
      <c r="A1174" s="438"/>
      <c r="B1174" s="439"/>
      <c r="C1174" s="439"/>
      <c r="D1174" s="439"/>
      <c r="E1174" s="439"/>
      <c r="F1174" s="439"/>
      <c r="G1174" s="439"/>
    </row>
    <row r="1175" spans="1:7" x14ac:dyDescent="0.25">
      <c r="A1175" s="438"/>
      <c r="B1175" s="439"/>
      <c r="C1175" s="439"/>
      <c r="D1175" s="439"/>
      <c r="E1175" s="439"/>
      <c r="F1175" s="439"/>
      <c r="G1175" s="439"/>
    </row>
    <row r="1176" spans="1:7" x14ac:dyDescent="0.25">
      <c r="A1176" s="438"/>
      <c r="B1176" s="439"/>
      <c r="C1176" s="439"/>
      <c r="D1176" s="439"/>
      <c r="E1176" s="439"/>
      <c r="F1176" s="439"/>
      <c r="G1176" s="439"/>
    </row>
    <row r="1177" spans="1:7" x14ac:dyDescent="0.25">
      <c r="A1177" s="438"/>
      <c r="B1177" s="439"/>
      <c r="C1177" s="439"/>
      <c r="D1177" s="439"/>
      <c r="E1177" s="439"/>
      <c r="F1177" s="439"/>
      <c r="G1177" s="439"/>
    </row>
    <row r="1178" spans="1:7" x14ac:dyDescent="0.25">
      <c r="A1178" s="438"/>
      <c r="B1178" s="439"/>
      <c r="C1178" s="439"/>
      <c r="D1178" s="439"/>
      <c r="E1178" s="439"/>
      <c r="F1178" s="439"/>
      <c r="G1178" s="439"/>
    </row>
    <row r="1179" spans="1:7" x14ac:dyDescent="0.25">
      <c r="A1179" s="438"/>
      <c r="B1179" s="439"/>
      <c r="C1179" s="439"/>
      <c r="D1179" s="439"/>
      <c r="E1179" s="439"/>
      <c r="F1179" s="439"/>
      <c r="G1179" s="439"/>
    </row>
    <row r="1180" spans="1:7" x14ac:dyDescent="0.25">
      <c r="A1180" s="438"/>
      <c r="B1180" s="439"/>
      <c r="C1180" s="439"/>
      <c r="D1180" s="439"/>
      <c r="E1180" s="439"/>
      <c r="F1180" s="439"/>
      <c r="G1180" s="439"/>
    </row>
    <row r="1181" spans="1:7" x14ac:dyDescent="0.25">
      <c r="A1181" s="438"/>
      <c r="B1181" s="439"/>
      <c r="C1181" s="439"/>
      <c r="D1181" s="439"/>
      <c r="E1181" s="439"/>
      <c r="F1181" s="439"/>
      <c r="G1181" s="439"/>
    </row>
    <row r="1182" spans="1:7" x14ac:dyDescent="0.25">
      <c r="A1182" s="438"/>
      <c r="B1182" s="439"/>
      <c r="C1182" s="439"/>
      <c r="D1182" s="439"/>
      <c r="E1182" s="439"/>
      <c r="F1182" s="439"/>
      <c r="G1182" s="439"/>
    </row>
    <row r="1183" spans="1:7" x14ac:dyDescent="0.25">
      <c r="A1183" s="438"/>
      <c r="B1183" s="439"/>
      <c r="C1183" s="439"/>
      <c r="D1183" s="439"/>
      <c r="E1183" s="439"/>
      <c r="F1183" s="439"/>
      <c r="G1183" s="439"/>
    </row>
    <row r="1184" spans="1:7" x14ac:dyDescent="0.25">
      <c r="A1184" s="438"/>
      <c r="B1184" s="439"/>
      <c r="C1184" s="439"/>
      <c r="D1184" s="439"/>
      <c r="E1184" s="439"/>
      <c r="F1184" s="439"/>
      <c r="G1184" s="439"/>
    </row>
    <row r="1185" spans="1:7" x14ac:dyDescent="0.25">
      <c r="A1185" s="438"/>
      <c r="B1185" s="439"/>
      <c r="C1185" s="439"/>
      <c r="D1185" s="439"/>
      <c r="E1185" s="439"/>
      <c r="F1185" s="439"/>
      <c r="G1185" s="439"/>
    </row>
    <row r="1186" spans="1:7" x14ac:dyDescent="0.25">
      <c r="A1186" s="438"/>
      <c r="B1186" s="439"/>
      <c r="C1186" s="439"/>
      <c r="D1186" s="439"/>
      <c r="E1186" s="439"/>
      <c r="F1186" s="439"/>
      <c r="G1186" s="439"/>
    </row>
    <row r="1187" spans="1:7" x14ac:dyDescent="0.25">
      <c r="A1187" s="438"/>
      <c r="B1187" s="439"/>
      <c r="C1187" s="439"/>
      <c r="D1187" s="439"/>
      <c r="E1187" s="439"/>
      <c r="F1187" s="439"/>
      <c r="G1187" s="439"/>
    </row>
    <row r="1188" spans="1:7" x14ac:dyDescent="0.25">
      <c r="A1188" s="438"/>
      <c r="B1188" s="439"/>
      <c r="C1188" s="439"/>
      <c r="D1188" s="439"/>
      <c r="E1188" s="439"/>
      <c r="F1188" s="439"/>
      <c r="G1188" s="439"/>
    </row>
    <row r="1189" spans="1:7" x14ac:dyDescent="0.25">
      <c r="A1189" s="438"/>
      <c r="B1189" s="439"/>
      <c r="C1189" s="439"/>
      <c r="D1189" s="439"/>
      <c r="E1189" s="439"/>
      <c r="F1189" s="439"/>
      <c r="G1189" s="439"/>
    </row>
    <row r="1190" spans="1:7" x14ac:dyDescent="0.25">
      <c r="A1190" s="438"/>
      <c r="B1190" s="439"/>
      <c r="C1190" s="439"/>
      <c r="D1190" s="439"/>
      <c r="E1190" s="439"/>
      <c r="F1190" s="439"/>
      <c r="G1190" s="439"/>
    </row>
    <row r="1191" spans="1:7" x14ac:dyDescent="0.25">
      <c r="A1191" s="438"/>
      <c r="B1191" s="439"/>
      <c r="C1191" s="439"/>
      <c r="D1191" s="439"/>
      <c r="E1191" s="439"/>
      <c r="F1191" s="439"/>
      <c r="G1191" s="439"/>
    </row>
    <row r="1192" spans="1:7" x14ac:dyDescent="0.25">
      <c r="A1192" s="438"/>
      <c r="B1192" s="439"/>
      <c r="C1192" s="439"/>
      <c r="D1192" s="439"/>
      <c r="E1192" s="439"/>
      <c r="F1192" s="439"/>
      <c r="G1192" s="439"/>
    </row>
    <row r="1193" spans="1:7" x14ac:dyDescent="0.25">
      <c r="A1193" s="438"/>
      <c r="B1193" s="439"/>
      <c r="C1193" s="439"/>
      <c r="D1193" s="439"/>
      <c r="E1193" s="439"/>
      <c r="F1193" s="439"/>
      <c r="G1193" s="439"/>
    </row>
    <row r="1194" spans="1:7" x14ac:dyDescent="0.25">
      <c r="A1194" s="438"/>
      <c r="B1194" s="439"/>
      <c r="C1194" s="439"/>
      <c r="D1194" s="439"/>
      <c r="E1194" s="439"/>
      <c r="F1194" s="439"/>
      <c r="G1194" s="439"/>
    </row>
    <row r="1195" spans="1:7" x14ac:dyDescent="0.25">
      <c r="A1195" s="438"/>
      <c r="B1195" s="439"/>
      <c r="C1195" s="439"/>
      <c r="D1195" s="439"/>
      <c r="E1195" s="439"/>
      <c r="F1195" s="439"/>
      <c r="G1195" s="439"/>
    </row>
    <row r="1196" spans="1:7" x14ac:dyDescent="0.25">
      <c r="A1196" s="438"/>
      <c r="B1196" s="439"/>
      <c r="C1196" s="439"/>
      <c r="D1196" s="439"/>
      <c r="E1196" s="439"/>
      <c r="F1196" s="439"/>
      <c r="G1196" s="439"/>
    </row>
    <row r="1197" spans="1:7" x14ac:dyDescent="0.25">
      <c r="A1197" s="438"/>
      <c r="B1197" s="439"/>
      <c r="C1197" s="439"/>
      <c r="D1197" s="439"/>
      <c r="E1197" s="439"/>
      <c r="F1197" s="439"/>
      <c r="G1197" s="439"/>
    </row>
    <row r="1198" spans="1:7" x14ac:dyDescent="0.25">
      <c r="A1198" s="438"/>
      <c r="B1198" s="439"/>
      <c r="C1198" s="439"/>
      <c r="D1198" s="439"/>
      <c r="E1198" s="439"/>
      <c r="F1198" s="439"/>
      <c r="G1198" s="439"/>
    </row>
    <row r="1199" spans="1:7" x14ac:dyDescent="0.25">
      <c r="A1199" s="438"/>
      <c r="B1199" s="439"/>
      <c r="C1199" s="439"/>
      <c r="D1199" s="439"/>
      <c r="E1199" s="439"/>
      <c r="F1199" s="439"/>
      <c r="G1199" s="439"/>
    </row>
    <row r="1200" spans="1:7" x14ac:dyDescent="0.25">
      <c r="A1200" s="438"/>
      <c r="B1200" s="439"/>
      <c r="C1200" s="439"/>
      <c r="D1200" s="439"/>
      <c r="E1200" s="439"/>
      <c r="F1200" s="439"/>
      <c r="G1200" s="439"/>
    </row>
    <row r="1201" spans="1:7" x14ac:dyDescent="0.25">
      <c r="A1201" s="438"/>
      <c r="B1201" s="439"/>
      <c r="C1201" s="439"/>
      <c r="D1201" s="439"/>
      <c r="E1201" s="439"/>
      <c r="F1201" s="439"/>
      <c r="G1201" s="439"/>
    </row>
    <row r="1202" spans="1:7" x14ac:dyDescent="0.25">
      <c r="A1202" s="438"/>
      <c r="B1202" s="439"/>
      <c r="C1202" s="439"/>
      <c r="D1202" s="439"/>
      <c r="E1202" s="439"/>
      <c r="F1202" s="439"/>
      <c r="G1202" s="439"/>
    </row>
    <row r="1203" spans="1:7" x14ac:dyDescent="0.25">
      <c r="A1203" s="438"/>
      <c r="B1203" s="439"/>
      <c r="C1203" s="439"/>
      <c r="D1203" s="439"/>
      <c r="E1203" s="439"/>
      <c r="F1203" s="439"/>
      <c r="G1203" s="439"/>
    </row>
    <row r="1204" spans="1:7" x14ac:dyDescent="0.25">
      <c r="A1204" s="438"/>
      <c r="B1204" s="439"/>
      <c r="C1204" s="439"/>
      <c r="D1204" s="439"/>
      <c r="E1204" s="439"/>
      <c r="F1204" s="439"/>
      <c r="G1204" s="439"/>
    </row>
    <row r="1205" spans="1:7" x14ac:dyDescent="0.25">
      <c r="A1205" s="438"/>
      <c r="B1205" s="439"/>
      <c r="C1205" s="439"/>
      <c r="D1205" s="439"/>
      <c r="E1205" s="439"/>
      <c r="F1205" s="439"/>
      <c r="G1205" s="439"/>
    </row>
    <row r="1206" spans="1:7" x14ac:dyDescent="0.25">
      <c r="A1206" s="438"/>
      <c r="B1206" s="439"/>
      <c r="C1206" s="439"/>
      <c r="D1206" s="439"/>
      <c r="E1206" s="439"/>
      <c r="F1206" s="439"/>
      <c r="G1206" s="439"/>
    </row>
    <row r="1207" spans="1:7" x14ac:dyDescent="0.25">
      <c r="A1207" s="438"/>
      <c r="B1207" s="439"/>
      <c r="C1207" s="439"/>
      <c r="D1207" s="439"/>
      <c r="E1207" s="439"/>
      <c r="F1207" s="439"/>
      <c r="G1207" s="439"/>
    </row>
    <row r="1208" spans="1:7" x14ac:dyDescent="0.25">
      <c r="A1208" s="438"/>
      <c r="B1208" s="439"/>
      <c r="C1208" s="439"/>
      <c r="D1208" s="439"/>
      <c r="E1208" s="439"/>
      <c r="F1208" s="439"/>
      <c r="G1208" s="439"/>
    </row>
    <row r="1209" spans="1:7" x14ac:dyDescent="0.25">
      <c r="A1209" s="438"/>
      <c r="B1209" s="439"/>
      <c r="C1209" s="439"/>
      <c r="D1209" s="439"/>
      <c r="E1209" s="439"/>
      <c r="F1209" s="439"/>
      <c r="G1209" s="439"/>
    </row>
    <row r="1210" spans="1:7" x14ac:dyDescent="0.25">
      <c r="A1210" s="438"/>
      <c r="B1210" s="439"/>
      <c r="C1210" s="439"/>
      <c r="D1210" s="439"/>
      <c r="E1210" s="439"/>
      <c r="F1210" s="439"/>
      <c r="G1210" s="439"/>
    </row>
    <row r="1211" spans="1:7" x14ac:dyDescent="0.25">
      <c r="A1211" s="438"/>
      <c r="B1211" s="439"/>
      <c r="C1211" s="439"/>
      <c r="D1211" s="439"/>
      <c r="E1211" s="439"/>
      <c r="F1211" s="439"/>
      <c r="G1211" s="439"/>
    </row>
    <row r="1212" spans="1:7" x14ac:dyDescent="0.25">
      <c r="A1212" s="438"/>
      <c r="B1212" s="439"/>
      <c r="C1212" s="439"/>
      <c r="D1212" s="439"/>
      <c r="E1212" s="439"/>
      <c r="F1212" s="439"/>
      <c r="G1212" s="439"/>
    </row>
    <row r="1213" spans="1:7" x14ac:dyDescent="0.25">
      <c r="A1213" s="438"/>
      <c r="B1213" s="439"/>
      <c r="C1213" s="439"/>
      <c r="D1213" s="439"/>
      <c r="E1213" s="439"/>
      <c r="F1213" s="439"/>
      <c r="G1213" s="439"/>
    </row>
    <row r="1214" spans="1:7" x14ac:dyDescent="0.25">
      <c r="A1214" s="438"/>
      <c r="B1214" s="439"/>
      <c r="C1214" s="439"/>
      <c r="D1214" s="439"/>
      <c r="E1214" s="439"/>
      <c r="F1214" s="439"/>
      <c r="G1214" s="439"/>
    </row>
    <row r="1215" spans="1:7" x14ac:dyDescent="0.25">
      <c r="A1215" s="438"/>
      <c r="B1215" s="439"/>
      <c r="C1215" s="439"/>
      <c r="D1215" s="439"/>
      <c r="E1215" s="439"/>
      <c r="F1215" s="439"/>
      <c r="G1215" s="439"/>
    </row>
    <row r="1216" spans="1:7" x14ac:dyDescent="0.25">
      <c r="A1216" s="438"/>
      <c r="B1216" s="439"/>
      <c r="C1216" s="439"/>
      <c r="D1216" s="439"/>
      <c r="E1216" s="439"/>
      <c r="F1216" s="439"/>
      <c r="G1216" s="439"/>
    </row>
    <row r="1217" spans="1:7" x14ac:dyDescent="0.25">
      <c r="A1217" s="438"/>
      <c r="B1217" s="439"/>
      <c r="C1217" s="439"/>
      <c r="D1217" s="439"/>
      <c r="E1217" s="439"/>
      <c r="F1217" s="439"/>
      <c r="G1217" s="439"/>
    </row>
    <row r="1218" spans="1:7" x14ac:dyDescent="0.25">
      <c r="A1218" s="438"/>
      <c r="B1218" s="439"/>
      <c r="C1218" s="439"/>
      <c r="D1218" s="439"/>
      <c r="E1218" s="439"/>
      <c r="F1218" s="441"/>
      <c r="G1218" s="441"/>
    </row>
    <row r="1219" spans="1:7" x14ac:dyDescent="0.25">
      <c r="A1219" s="438"/>
      <c r="B1219" s="439"/>
      <c r="C1219" s="439"/>
      <c r="D1219" s="439"/>
      <c r="E1219" s="439"/>
      <c r="F1219" s="441"/>
      <c r="G1219" s="441"/>
    </row>
    <row r="1220" spans="1:7" x14ac:dyDescent="0.25">
      <c r="A1220" s="438"/>
      <c r="B1220" s="439"/>
      <c r="C1220" s="439"/>
      <c r="D1220" s="439"/>
      <c r="E1220" s="439"/>
      <c r="F1220" s="441"/>
      <c r="G1220" s="441"/>
    </row>
    <row r="1221" spans="1:7" x14ac:dyDescent="0.25">
      <c r="A1221" s="442"/>
      <c r="B1221" s="441"/>
      <c r="C1221" s="441"/>
      <c r="D1221" s="441"/>
      <c r="E1221" s="441"/>
      <c r="F1221" s="441"/>
      <c r="G1221" s="441"/>
    </row>
    <row r="1222" spans="1:7" x14ac:dyDescent="0.25">
      <c r="A1222" s="442"/>
      <c r="B1222" s="441"/>
      <c r="C1222" s="441"/>
      <c r="D1222" s="441"/>
      <c r="E1222" s="441"/>
      <c r="F1222" s="441"/>
      <c r="G1222" s="441"/>
    </row>
    <row r="1223" spans="1:7" x14ac:dyDescent="0.25">
      <c r="A1223" s="442"/>
      <c r="B1223" s="441"/>
      <c r="C1223" s="441"/>
      <c r="D1223" s="441"/>
      <c r="E1223" s="441"/>
      <c r="F1223" s="441"/>
      <c r="G1223" s="441"/>
    </row>
    <row r="1224" spans="1:7" x14ac:dyDescent="0.25">
      <c r="A1224" s="442"/>
      <c r="B1224" s="441"/>
      <c r="C1224" s="441"/>
      <c r="D1224" s="441"/>
      <c r="E1224" s="441"/>
      <c r="F1224" s="441"/>
      <c r="G1224" s="441"/>
    </row>
    <row r="1225" spans="1:7" x14ac:dyDescent="0.25">
      <c r="A1225" s="442"/>
      <c r="B1225" s="441"/>
      <c r="C1225" s="441"/>
      <c r="D1225" s="441"/>
      <c r="E1225" s="441"/>
      <c r="F1225" s="441"/>
      <c r="G1225" s="441"/>
    </row>
    <row r="1226" spans="1:7" x14ac:dyDescent="0.25">
      <c r="A1226" s="442"/>
      <c r="B1226" s="441"/>
      <c r="C1226" s="441"/>
      <c r="D1226" s="441"/>
      <c r="E1226" s="441"/>
      <c r="F1226" s="441"/>
      <c r="G1226" s="441"/>
    </row>
    <row r="1227" spans="1:7" x14ac:dyDescent="0.25">
      <c r="A1227" s="442"/>
      <c r="B1227" s="441"/>
      <c r="C1227" s="441"/>
      <c r="D1227" s="441"/>
      <c r="E1227" s="441"/>
      <c r="F1227" s="441"/>
      <c r="G1227" s="441"/>
    </row>
    <row r="1228" spans="1:7" x14ac:dyDescent="0.25">
      <c r="A1228" s="442"/>
      <c r="B1228" s="441"/>
      <c r="C1228" s="441"/>
      <c r="D1228" s="441"/>
      <c r="E1228" s="441"/>
      <c r="F1228" s="441"/>
      <c r="G1228" s="441"/>
    </row>
    <row r="1229" spans="1:7" x14ac:dyDescent="0.25">
      <c r="A1229" s="442"/>
      <c r="B1229" s="441"/>
      <c r="C1229" s="441"/>
      <c r="D1229" s="441"/>
      <c r="E1229" s="441"/>
      <c r="F1229" s="441"/>
      <c r="G1229" s="441"/>
    </row>
    <row r="1230" spans="1:7" x14ac:dyDescent="0.25">
      <c r="A1230" s="442"/>
      <c r="B1230" s="441"/>
      <c r="C1230" s="441"/>
      <c r="D1230" s="441"/>
      <c r="E1230" s="441"/>
      <c r="F1230" s="441"/>
      <c r="G1230" s="441"/>
    </row>
    <row r="1231" spans="1:7" x14ac:dyDescent="0.25">
      <c r="A1231" s="442"/>
      <c r="B1231" s="441"/>
      <c r="C1231" s="441"/>
      <c r="D1231" s="441"/>
      <c r="E1231" s="441"/>
      <c r="F1231" s="441"/>
      <c r="G1231" s="441"/>
    </row>
    <row r="1232" spans="1:7" x14ac:dyDescent="0.25">
      <c r="A1232" s="442"/>
      <c r="B1232" s="441"/>
      <c r="C1232" s="441"/>
      <c r="D1232" s="441"/>
      <c r="E1232" s="441"/>
      <c r="F1232" s="441"/>
      <c r="G1232" s="441"/>
    </row>
    <row r="1233" spans="1:7" x14ac:dyDescent="0.25">
      <c r="A1233" s="442"/>
      <c r="B1233" s="441"/>
      <c r="C1233" s="441"/>
      <c r="D1233" s="441"/>
      <c r="E1233" s="441"/>
      <c r="F1233" s="441"/>
      <c r="G1233" s="441"/>
    </row>
    <row r="1234" spans="1:7" x14ac:dyDescent="0.25">
      <c r="A1234" s="442"/>
      <c r="B1234" s="441"/>
      <c r="C1234" s="441"/>
      <c r="D1234" s="441"/>
      <c r="E1234" s="441"/>
      <c r="F1234" s="441"/>
      <c r="G1234" s="441"/>
    </row>
    <row r="1235" spans="1:7" x14ac:dyDescent="0.25">
      <c r="A1235" s="442"/>
      <c r="B1235" s="441"/>
      <c r="C1235" s="441"/>
      <c r="D1235" s="441"/>
      <c r="E1235" s="441"/>
      <c r="F1235" s="441"/>
      <c r="G1235" s="441"/>
    </row>
    <row r="1236" spans="1:7" x14ac:dyDescent="0.25">
      <c r="A1236" s="442"/>
      <c r="B1236" s="441"/>
      <c r="C1236" s="441"/>
      <c r="D1236" s="441"/>
      <c r="E1236" s="441"/>
      <c r="F1236" s="441"/>
      <c r="G1236" s="441"/>
    </row>
    <row r="1237" spans="1:7" x14ac:dyDescent="0.25">
      <c r="A1237" s="442"/>
      <c r="B1237" s="441"/>
      <c r="C1237" s="441"/>
      <c r="D1237" s="441"/>
      <c r="E1237" s="441"/>
      <c r="F1237" s="441"/>
      <c r="G1237" s="441"/>
    </row>
    <row r="1238" spans="1:7" x14ac:dyDescent="0.25">
      <c r="A1238" s="442"/>
      <c r="B1238" s="441"/>
      <c r="C1238" s="441"/>
      <c r="D1238" s="441"/>
      <c r="E1238" s="441"/>
      <c r="F1238" s="441"/>
      <c r="G1238" s="441"/>
    </row>
    <row r="1239" spans="1:7" x14ac:dyDescent="0.25">
      <c r="A1239" s="442"/>
      <c r="B1239" s="441"/>
      <c r="C1239" s="441"/>
      <c r="D1239" s="441"/>
      <c r="E1239" s="441"/>
      <c r="F1239" s="441"/>
      <c r="G1239" s="441"/>
    </row>
    <row r="1240" spans="1:7" x14ac:dyDescent="0.25">
      <c r="A1240" s="442"/>
      <c r="B1240" s="441"/>
      <c r="C1240" s="441"/>
      <c r="D1240" s="441"/>
      <c r="E1240" s="441"/>
      <c r="F1240" s="441"/>
      <c r="G1240" s="441"/>
    </row>
    <row r="1241" spans="1:7" x14ac:dyDescent="0.25">
      <c r="A1241" s="442"/>
      <c r="B1241" s="441"/>
      <c r="C1241" s="441"/>
      <c r="D1241" s="441"/>
      <c r="E1241" s="441"/>
      <c r="F1241" s="441"/>
      <c r="G1241" s="441"/>
    </row>
    <row r="1242" spans="1:7" x14ac:dyDescent="0.25">
      <c r="A1242" s="442"/>
      <c r="B1242" s="441"/>
      <c r="C1242" s="441"/>
      <c r="D1242" s="441"/>
      <c r="E1242" s="441"/>
      <c r="F1242" s="441"/>
      <c r="G1242" s="441"/>
    </row>
    <row r="1243" spans="1:7" x14ac:dyDescent="0.25">
      <c r="A1243" s="442"/>
      <c r="B1243" s="441"/>
      <c r="C1243" s="441"/>
      <c r="D1243" s="441"/>
      <c r="E1243" s="441"/>
      <c r="F1243" s="441"/>
      <c r="G1243" s="441"/>
    </row>
    <row r="1244" spans="1:7" x14ac:dyDescent="0.25">
      <c r="A1244" s="442"/>
      <c r="B1244" s="441"/>
      <c r="C1244" s="441"/>
      <c r="D1244" s="441"/>
      <c r="E1244" s="441"/>
      <c r="F1244" s="441"/>
      <c r="G1244" s="441"/>
    </row>
    <row r="1245" spans="1:7" x14ac:dyDescent="0.25">
      <c r="A1245" s="442"/>
      <c r="B1245" s="441"/>
      <c r="C1245" s="441"/>
      <c r="D1245" s="441"/>
      <c r="E1245" s="441"/>
      <c r="F1245" s="441"/>
      <c r="G1245" s="441"/>
    </row>
    <row r="1246" spans="1:7" x14ac:dyDescent="0.25">
      <c r="A1246" s="442"/>
      <c r="B1246" s="441"/>
      <c r="C1246" s="441"/>
      <c r="D1246" s="441"/>
      <c r="E1246" s="441"/>
      <c r="F1246" s="441"/>
      <c r="G1246" s="441"/>
    </row>
    <row r="1247" spans="1:7" x14ac:dyDescent="0.25">
      <c r="A1247" s="442"/>
      <c r="B1247" s="441"/>
      <c r="C1247" s="441"/>
      <c r="D1247" s="441"/>
      <c r="E1247" s="441"/>
      <c r="F1247" s="441"/>
      <c r="G1247" s="441"/>
    </row>
    <row r="1248" spans="1:7" x14ac:dyDescent="0.25">
      <c r="A1248" s="442"/>
      <c r="B1248" s="441"/>
      <c r="C1248" s="441"/>
      <c r="D1248" s="441"/>
      <c r="E1248" s="441"/>
      <c r="F1248" s="441"/>
      <c r="G1248" s="441"/>
    </row>
    <row r="1249" spans="1:7" x14ac:dyDescent="0.25">
      <c r="A1249" s="442"/>
      <c r="B1249" s="441"/>
      <c r="C1249" s="441"/>
      <c r="D1249" s="441"/>
      <c r="E1249" s="441"/>
      <c r="F1249" s="441"/>
      <c r="G1249" s="441"/>
    </row>
    <row r="1250" spans="1:7" x14ac:dyDescent="0.25">
      <c r="A1250" s="442"/>
      <c r="B1250" s="441"/>
      <c r="C1250" s="441"/>
      <c r="D1250" s="441"/>
      <c r="E1250" s="441"/>
      <c r="F1250" s="441"/>
      <c r="G1250" s="441"/>
    </row>
    <row r="1251" spans="1:7" x14ac:dyDescent="0.25">
      <c r="A1251" s="442"/>
      <c r="B1251" s="441"/>
      <c r="C1251" s="441"/>
      <c r="D1251" s="441"/>
      <c r="E1251" s="441"/>
      <c r="F1251" s="441"/>
      <c r="G1251" s="441"/>
    </row>
    <row r="1252" spans="1:7" x14ac:dyDescent="0.25">
      <c r="A1252" s="442"/>
      <c r="B1252" s="441"/>
      <c r="C1252" s="441"/>
      <c r="D1252" s="441"/>
      <c r="E1252" s="441"/>
      <c r="F1252" s="441"/>
      <c r="G1252" s="441"/>
    </row>
    <row r="1253" spans="1:7" x14ac:dyDescent="0.25">
      <c r="A1253" s="442"/>
      <c r="B1253" s="441"/>
      <c r="C1253" s="441"/>
      <c r="D1253" s="441"/>
      <c r="E1253" s="441"/>
      <c r="F1253" s="441"/>
      <c r="G1253" s="441"/>
    </row>
    <row r="1254" spans="1:7" x14ac:dyDescent="0.25">
      <c r="A1254" s="442"/>
      <c r="B1254" s="441"/>
      <c r="C1254" s="441"/>
      <c r="D1254" s="441"/>
      <c r="E1254" s="441"/>
      <c r="F1254" s="441"/>
      <c r="G1254" s="441"/>
    </row>
    <row r="1255" spans="1:7" x14ac:dyDescent="0.25">
      <c r="A1255" s="442"/>
      <c r="B1255" s="441"/>
      <c r="C1255" s="441"/>
      <c r="D1255" s="441"/>
      <c r="E1255" s="441"/>
      <c r="F1255" s="441"/>
      <c r="G1255" s="441"/>
    </row>
    <row r="1256" spans="1:7" x14ac:dyDescent="0.25">
      <c r="A1256" s="442"/>
      <c r="B1256" s="441"/>
      <c r="C1256" s="441"/>
      <c r="D1256" s="441"/>
      <c r="E1256" s="441"/>
      <c r="F1256" s="441"/>
      <c r="G1256" s="441"/>
    </row>
    <row r="1257" spans="1:7" x14ac:dyDescent="0.25">
      <c r="A1257" s="442"/>
      <c r="B1257" s="441"/>
      <c r="C1257" s="441"/>
      <c r="D1257" s="441"/>
      <c r="E1257" s="441"/>
      <c r="F1257" s="441"/>
      <c r="G1257" s="441"/>
    </row>
    <row r="1258" spans="1:7" x14ac:dyDescent="0.25">
      <c r="A1258" s="442"/>
      <c r="B1258" s="441"/>
      <c r="C1258" s="441"/>
      <c r="D1258" s="441"/>
      <c r="E1258" s="441"/>
      <c r="F1258" s="441"/>
      <c r="G1258" s="441"/>
    </row>
    <row r="1259" spans="1:7" x14ac:dyDescent="0.25">
      <c r="A1259" s="442"/>
      <c r="B1259" s="441"/>
      <c r="C1259" s="441"/>
      <c r="D1259" s="441"/>
      <c r="E1259" s="441"/>
      <c r="F1259" s="441"/>
      <c r="G1259" s="441"/>
    </row>
    <row r="1260" spans="1:7" x14ac:dyDescent="0.25">
      <c r="A1260" s="442"/>
      <c r="B1260" s="441"/>
      <c r="C1260" s="441"/>
      <c r="D1260" s="441"/>
      <c r="E1260" s="441"/>
      <c r="F1260" s="441"/>
      <c r="G1260" s="441"/>
    </row>
    <row r="1261" spans="1:7" x14ac:dyDescent="0.25">
      <c r="A1261" s="442"/>
      <c r="B1261" s="441"/>
      <c r="C1261" s="441"/>
      <c r="D1261" s="441"/>
      <c r="E1261" s="441"/>
      <c r="F1261" s="441"/>
      <c r="G1261" s="441"/>
    </row>
    <row r="1262" spans="1:7" x14ac:dyDescent="0.25">
      <c r="A1262" s="442"/>
      <c r="B1262" s="441"/>
      <c r="C1262" s="441"/>
      <c r="D1262" s="441"/>
      <c r="E1262" s="441"/>
      <c r="F1262" s="441"/>
      <c r="G1262" s="441"/>
    </row>
    <row r="1263" spans="1:7" x14ac:dyDescent="0.25">
      <c r="A1263" s="442"/>
      <c r="B1263" s="441"/>
      <c r="C1263" s="441"/>
      <c r="D1263" s="441"/>
      <c r="E1263" s="441"/>
      <c r="F1263" s="441"/>
      <c r="G1263" s="441"/>
    </row>
    <row r="1264" spans="1:7" x14ac:dyDescent="0.25">
      <c r="A1264" s="442"/>
      <c r="B1264" s="441"/>
      <c r="C1264" s="441"/>
      <c r="D1264" s="441"/>
      <c r="E1264" s="441"/>
      <c r="F1264" s="441"/>
      <c r="G1264" s="441"/>
    </row>
    <row r="1265" spans="1:7" x14ac:dyDescent="0.25">
      <c r="A1265" s="442"/>
      <c r="B1265" s="441"/>
      <c r="C1265" s="441"/>
      <c r="D1265" s="441"/>
      <c r="E1265" s="441"/>
      <c r="F1265" s="441"/>
      <c r="G1265" s="441"/>
    </row>
    <row r="1266" spans="1:7" x14ac:dyDescent="0.25">
      <c r="A1266" s="442"/>
      <c r="B1266" s="441"/>
      <c r="C1266" s="441"/>
      <c r="D1266" s="441"/>
      <c r="E1266" s="441"/>
      <c r="F1266" s="441"/>
      <c r="G1266" s="441"/>
    </row>
    <row r="1267" spans="1:7" x14ac:dyDescent="0.25">
      <c r="A1267" s="442"/>
      <c r="B1267" s="441"/>
      <c r="C1267" s="441"/>
      <c r="D1267" s="441"/>
      <c r="E1267" s="441"/>
      <c r="F1267" s="441"/>
      <c r="G1267" s="441"/>
    </row>
    <row r="1268" spans="1:7" x14ac:dyDescent="0.25">
      <c r="A1268" s="442"/>
      <c r="B1268" s="441"/>
      <c r="C1268" s="441"/>
      <c r="D1268" s="441"/>
      <c r="E1268" s="441"/>
      <c r="F1268" s="441"/>
      <c r="G1268" s="441"/>
    </row>
    <row r="1269" spans="1:7" x14ac:dyDescent="0.25">
      <c r="A1269" s="442"/>
      <c r="B1269" s="441"/>
      <c r="C1269" s="441"/>
      <c r="D1269" s="441"/>
      <c r="E1269" s="441"/>
      <c r="F1269" s="441"/>
      <c r="G1269" s="441"/>
    </row>
    <row r="1270" spans="1:7" x14ac:dyDescent="0.25">
      <c r="A1270" s="442"/>
      <c r="B1270" s="441"/>
      <c r="C1270" s="441"/>
      <c r="D1270" s="441"/>
      <c r="E1270" s="441"/>
      <c r="F1270" s="441"/>
      <c r="G1270" s="441"/>
    </row>
    <row r="1271" spans="1:7" x14ac:dyDescent="0.25">
      <c r="A1271" s="442"/>
      <c r="B1271" s="441"/>
      <c r="C1271" s="441"/>
      <c r="D1271" s="441"/>
      <c r="E1271" s="441"/>
      <c r="F1271" s="441"/>
      <c r="G1271" s="441"/>
    </row>
    <row r="1272" spans="1:7" x14ac:dyDescent="0.25">
      <c r="A1272" s="442"/>
      <c r="B1272" s="441"/>
      <c r="C1272" s="441"/>
      <c r="D1272" s="441"/>
      <c r="E1272" s="441"/>
      <c r="F1272" s="441"/>
      <c r="G1272" s="441"/>
    </row>
    <row r="1273" spans="1:7" x14ac:dyDescent="0.25">
      <c r="A1273" s="442"/>
      <c r="B1273" s="441"/>
      <c r="C1273" s="441"/>
      <c r="D1273" s="441"/>
      <c r="E1273" s="441"/>
      <c r="F1273" s="441"/>
      <c r="G1273" s="441"/>
    </row>
    <row r="1274" spans="1:7" x14ac:dyDescent="0.25">
      <c r="A1274" s="442"/>
      <c r="B1274" s="441"/>
      <c r="C1274" s="441"/>
      <c r="D1274" s="441"/>
      <c r="E1274" s="441"/>
      <c r="F1274" s="441"/>
      <c r="G1274" s="441"/>
    </row>
    <row r="1275" spans="1:7" x14ac:dyDescent="0.25">
      <c r="A1275" s="442"/>
      <c r="B1275" s="441"/>
      <c r="C1275" s="441"/>
      <c r="D1275" s="441"/>
      <c r="E1275" s="441"/>
      <c r="F1275" s="441"/>
      <c r="G1275" s="441"/>
    </row>
    <row r="1276" spans="1:7" x14ac:dyDescent="0.25">
      <c r="A1276" s="442"/>
      <c r="B1276" s="441"/>
      <c r="C1276" s="441"/>
      <c r="D1276" s="441"/>
      <c r="E1276" s="441"/>
      <c r="F1276" s="441"/>
      <c r="G1276" s="441"/>
    </row>
    <row r="1277" spans="1:7" x14ac:dyDescent="0.25">
      <c r="A1277" s="442"/>
      <c r="B1277" s="441"/>
      <c r="C1277" s="441"/>
      <c r="D1277" s="441"/>
      <c r="E1277" s="441"/>
      <c r="F1277" s="441"/>
      <c r="G1277" s="441"/>
    </row>
    <row r="1278" spans="1:7" x14ac:dyDescent="0.25">
      <c r="A1278" s="442"/>
      <c r="B1278" s="441"/>
      <c r="C1278" s="441"/>
      <c r="D1278" s="441"/>
      <c r="E1278" s="441"/>
      <c r="F1278" s="441"/>
      <c r="G1278" s="441"/>
    </row>
    <row r="1279" spans="1:7" x14ac:dyDescent="0.25">
      <c r="A1279" s="442"/>
      <c r="B1279" s="441"/>
      <c r="C1279" s="441"/>
      <c r="D1279" s="441"/>
      <c r="E1279" s="441"/>
      <c r="F1279" s="441"/>
      <c r="G1279" s="441"/>
    </row>
    <row r="1280" spans="1:7" x14ac:dyDescent="0.25">
      <c r="A1280" s="442"/>
      <c r="B1280" s="441"/>
      <c r="C1280" s="441"/>
      <c r="D1280" s="441"/>
      <c r="E1280" s="441"/>
      <c r="F1280" s="441"/>
      <c r="G1280" s="441"/>
    </row>
    <row r="1281" spans="1:7" x14ac:dyDescent="0.25">
      <c r="A1281" s="442"/>
      <c r="B1281" s="441"/>
      <c r="C1281" s="441"/>
      <c r="D1281" s="441"/>
      <c r="E1281" s="441"/>
      <c r="F1281" s="441"/>
      <c r="G1281" s="441"/>
    </row>
    <row r="1282" spans="1:7" x14ac:dyDescent="0.25">
      <c r="A1282" s="442"/>
      <c r="B1282" s="441"/>
      <c r="C1282" s="441"/>
      <c r="D1282" s="441"/>
      <c r="E1282" s="441"/>
      <c r="F1282" s="441"/>
      <c r="G1282" s="441"/>
    </row>
    <row r="1283" spans="1:7" x14ac:dyDescent="0.25">
      <c r="A1283" s="442"/>
      <c r="B1283" s="441"/>
      <c r="C1283" s="441"/>
      <c r="D1283" s="441"/>
      <c r="E1283" s="441"/>
      <c r="F1283" s="441"/>
      <c r="G1283" s="441"/>
    </row>
    <row r="1284" spans="1:7" x14ac:dyDescent="0.25">
      <c r="A1284" s="442"/>
      <c r="B1284" s="441"/>
      <c r="C1284" s="441"/>
      <c r="D1284" s="441"/>
      <c r="E1284" s="441"/>
      <c r="F1284" s="441"/>
      <c r="G1284" s="441"/>
    </row>
    <row r="1285" spans="1:7" x14ac:dyDescent="0.25">
      <c r="A1285" s="442"/>
      <c r="B1285" s="441"/>
      <c r="C1285" s="441"/>
      <c r="D1285" s="441"/>
      <c r="E1285" s="441"/>
      <c r="F1285" s="441"/>
      <c r="G1285" s="441"/>
    </row>
    <row r="1286" spans="1:7" x14ac:dyDescent="0.25">
      <c r="A1286" s="442"/>
      <c r="B1286" s="441"/>
      <c r="C1286" s="441"/>
      <c r="D1286" s="441"/>
      <c r="E1286" s="441"/>
      <c r="F1286" s="441"/>
      <c r="G1286" s="441"/>
    </row>
    <row r="1287" spans="1:7" x14ac:dyDescent="0.25">
      <c r="A1287" s="442"/>
      <c r="B1287" s="441"/>
      <c r="C1287" s="441"/>
      <c r="D1287" s="441"/>
      <c r="E1287" s="441"/>
      <c r="F1287" s="441"/>
      <c r="G1287" s="441"/>
    </row>
    <row r="1288" spans="1:7" x14ac:dyDescent="0.25">
      <c r="A1288" s="442"/>
      <c r="B1288" s="441"/>
      <c r="C1288" s="441"/>
      <c r="D1288" s="441"/>
      <c r="E1288" s="441"/>
      <c r="F1288" s="441"/>
      <c r="G1288" s="441"/>
    </row>
    <row r="1289" spans="1:7" x14ac:dyDescent="0.25">
      <c r="A1289" s="442"/>
      <c r="B1289" s="441"/>
      <c r="C1289" s="441"/>
      <c r="D1289" s="441"/>
      <c r="E1289" s="441"/>
      <c r="F1289" s="441"/>
      <c r="G1289" s="441"/>
    </row>
    <row r="1290" spans="1:7" x14ac:dyDescent="0.25">
      <c r="A1290" s="442"/>
      <c r="B1290" s="441"/>
      <c r="C1290" s="441"/>
      <c r="D1290" s="441"/>
      <c r="E1290" s="441"/>
      <c r="F1290" s="441"/>
      <c r="G1290" s="441"/>
    </row>
    <row r="1291" spans="1:7" x14ac:dyDescent="0.25">
      <c r="A1291" s="442"/>
      <c r="B1291" s="441"/>
      <c r="C1291" s="441"/>
      <c r="D1291" s="441"/>
      <c r="E1291" s="441"/>
      <c r="F1291" s="441"/>
      <c r="G1291" s="441"/>
    </row>
    <row r="1292" spans="1:7" x14ac:dyDescent="0.25">
      <c r="A1292" s="442"/>
      <c r="B1292" s="441"/>
      <c r="C1292" s="441"/>
      <c r="D1292" s="441"/>
      <c r="E1292" s="441"/>
      <c r="F1292" s="441"/>
      <c r="G1292" s="441"/>
    </row>
    <row r="1293" spans="1:7" x14ac:dyDescent="0.25">
      <c r="A1293" s="442"/>
      <c r="B1293" s="441"/>
      <c r="C1293" s="441"/>
      <c r="D1293" s="441"/>
      <c r="E1293" s="441"/>
      <c r="F1293" s="441"/>
      <c r="G1293" s="441"/>
    </row>
    <row r="1294" spans="1:7" x14ac:dyDescent="0.25">
      <c r="A1294" s="442"/>
      <c r="B1294" s="441"/>
      <c r="C1294" s="441"/>
      <c r="D1294" s="441"/>
      <c r="E1294" s="441"/>
      <c r="F1294" s="441"/>
      <c r="G1294" s="441"/>
    </row>
    <row r="1295" spans="1:7" x14ac:dyDescent="0.25">
      <c r="A1295" s="442"/>
      <c r="B1295" s="441"/>
      <c r="C1295" s="441"/>
      <c r="D1295" s="441"/>
      <c r="E1295" s="441"/>
      <c r="F1295" s="441"/>
      <c r="G1295" s="441"/>
    </row>
    <row r="1296" spans="1:7" x14ac:dyDescent="0.25">
      <c r="A1296" s="442"/>
      <c r="B1296" s="441"/>
      <c r="C1296" s="441"/>
      <c r="D1296" s="441"/>
      <c r="E1296" s="441"/>
      <c r="F1296" s="441"/>
      <c r="G1296" s="441"/>
    </row>
    <row r="1297" spans="1:7" x14ac:dyDescent="0.25">
      <c r="A1297" s="442"/>
      <c r="B1297" s="441"/>
      <c r="C1297" s="441"/>
      <c r="D1297" s="441"/>
      <c r="E1297" s="441"/>
      <c r="F1297" s="441"/>
      <c r="G1297" s="441"/>
    </row>
    <row r="1298" spans="1:7" x14ac:dyDescent="0.25">
      <c r="A1298" s="442"/>
      <c r="B1298" s="441"/>
      <c r="C1298" s="441"/>
      <c r="D1298" s="441"/>
      <c r="E1298" s="441"/>
      <c r="F1298" s="441"/>
      <c r="G1298" s="441"/>
    </row>
    <row r="1299" spans="1:7" x14ac:dyDescent="0.25">
      <c r="A1299" s="442"/>
      <c r="B1299" s="441"/>
      <c r="C1299" s="441"/>
      <c r="D1299" s="441"/>
      <c r="E1299" s="441"/>
      <c r="F1299" s="441"/>
      <c r="G1299" s="441"/>
    </row>
    <row r="1300" spans="1:7" x14ac:dyDescent="0.25">
      <c r="A1300" s="442"/>
      <c r="B1300" s="441"/>
      <c r="C1300" s="441"/>
      <c r="D1300" s="441"/>
      <c r="E1300" s="441"/>
      <c r="F1300" s="441"/>
      <c r="G1300" s="441"/>
    </row>
    <row r="1301" spans="1:7" x14ac:dyDescent="0.25">
      <c r="A1301" s="442"/>
      <c r="B1301" s="441"/>
      <c r="C1301" s="441"/>
      <c r="D1301" s="441"/>
      <c r="E1301" s="441"/>
      <c r="F1301" s="441"/>
      <c r="G1301" s="441"/>
    </row>
    <row r="1302" spans="1:7" x14ac:dyDescent="0.25">
      <c r="A1302" s="442"/>
      <c r="B1302" s="441"/>
      <c r="C1302" s="441"/>
      <c r="D1302" s="441"/>
      <c r="E1302" s="441"/>
      <c r="F1302" s="441"/>
      <c r="G1302" s="441"/>
    </row>
    <row r="1303" spans="1:7" x14ac:dyDescent="0.25">
      <c r="A1303" s="442"/>
      <c r="B1303" s="441"/>
      <c r="C1303" s="441"/>
      <c r="D1303" s="441"/>
      <c r="E1303" s="441"/>
      <c r="F1303" s="441"/>
      <c r="G1303" s="441"/>
    </row>
    <row r="1304" spans="1:7" x14ac:dyDescent="0.25">
      <c r="A1304" s="442"/>
      <c r="B1304" s="441"/>
      <c r="C1304" s="441"/>
      <c r="D1304" s="441"/>
      <c r="E1304" s="441"/>
      <c r="F1304" s="441"/>
      <c r="G1304" s="441"/>
    </row>
    <row r="1305" spans="1:7" x14ac:dyDescent="0.25">
      <c r="A1305" s="442"/>
      <c r="B1305" s="441"/>
      <c r="C1305" s="441"/>
      <c r="D1305" s="441"/>
      <c r="E1305" s="441"/>
      <c r="F1305" s="441"/>
      <c r="G1305" s="441"/>
    </row>
    <row r="1306" spans="1:7" x14ac:dyDescent="0.25">
      <c r="A1306" s="442"/>
      <c r="B1306" s="441"/>
      <c r="C1306" s="441"/>
      <c r="D1306" s="441"/>
      <c r="E1306" s="441"/>
      <c r="F1306" s="441"/>
      <c r="G1306" s="441"/>
    </row>
    <row r="1307" spans="1:7" x14ac:dyDescent="0.25">
      <c r="A1307" s="442"/>
      <c r="B1307" s="441"/>
      <c r="C1307" s="441"/>
      <c r="D1307" s="441"/>
      <c r="E1307" s="441"/>
      <c r="F1307" s="441"/>
      <c r="G1307" s="441"/>
    </row>
    <row r="1308" spans="1:7" x14ac:dyDescent="0.25">
      <c r="A1308" s="442"/>
      <c r="B1308" s="441"/>
      <c r="C1308" s="441"/>
      <c r="D1308" s="441"/>
      <c r="E1308" s="441"/>
      <c r="F1308" s="441"/>
      <c r="G1308" s="441"/>
    </row>
    <row r="1309" spans="1:7" x14ac:dyDescent="0.25">
      <c r="A1309" s="442"/>
      <c r="B1309" s="441"/>
      <c r="C1309" s="441"/>
      <c r="D1309" s="441"/>
      <c r="E1309" s="441"/>
      <c r="F1309" s="441"/>
      <c r="G1309" s="441"/>
    </row>
    <row r="1310" spans="1:7" x14ac:dyDescent="0.25">
      <c r="A1310" s="442"/>
      <c r="B1310" s="441"/>
      <c r="C1310" s="441"/>
      <c r="D1310" s="441"/>
      <c r="E1310" s="441"/>
      <c r="F1310" s="441"/>
      <c r="G1310" s="441"/>
    </row>
    <row r="1311" spans="1:7" x14ac:dyDescent="0.25">
      <c r="A1311" s="442"/>
      <c r="B1311" s="441"/>
      <c r="C1311" s="441"/>
      <c r="D1311" s="441"/>
      <c r="E1311" s="441"/>
      <c r="F1311" s="441"/>
      <c r="G1311" s="441"/>
    </row>
    <row r="1312" spans="1:7" x14ac:dyDescent="0.25">
      <c r="A1312" s="442"/>
      <c r="B1312" s="441"/>
      <c r="C1312" s="441"/>
      <c r="D1312" s="441"/>
      <c r="E1312" s="441"/>
      <c r="F1312" s="441"/>
      <c r="G1312" s="441"/>
    </row>
    <row r="1313" spans="1:7" x14ac:dyDescent="0.25">
      <c r="A1313" s="442"/>
      <c r="B1313" s="441"/>
      <c r="C1313" s="441"/>
      <c r="D1313" s="441"/>
      <c r="E1313" s="441"/>
      <c r="F1313" s="441"/>
      <c r="G1313" s="441"/>
    </row>
    <row r="1314" spans="1:7" x14ac:dyDescent="0.25">
      <c r="A1314" s="442"/>
      <c r="B1314" s="441"/>
      <c r="C1314" s="441"/>
      <c r="D1314" s="441"/>
      <c r="E1314" s="441"/>
      <c r="F1314" s="441"/>
      <c r="G1314" s="441"/>
    </row>
    <row r="1315" spans="1:7" x14ac:dyDescent="0.25">
      <c r="A1315" s="442"/>
      <c r="B1315" s="441"/>
      <c r="C1315" s="441"/>
      <c r="D1315" s="441"/>
      <c r="E1315" s="441"/>
      <c r="F1315" s="441"/>
      <c r="G1315" s="441"/>
    </row>
    <row r="1316" spans="1:7" x14ac:dyDescent="0.25">
      <c r="A1316" s="442"/>
      <c r="B1316" s="441"/>
      <c r="C1316" s="441"/>
      <c r="D1316" s="441"/>
      <c r="E1316" s="441"/>
      <c r="F1316" s="441"/>
      <c r="G1316" s="441"/>
    </row>
    <row r="1317" spans="1:7" x14ac:dyDescent="0.25">
      <c r="A1317" s="442"/>
      <c r="B1317" s="441"/>
      <c r="C1317" s="441"/>
      <c r="D1317" s="441"/>
      <c r="E1317" s="441"/>
      <c r="F1317" s="441"/>
      <c r="G1317" s="441"/>
    </row>
    <row r="1318" spans="1:7" x14ac:dyDescent="0.25">
      <c r="A1318" s="442"/>
      <c r="B1318" s="441"/>
      <c r="C1318" s="441"/>
      <c r="D1318" s="441"/>
      <c r="E1318" s="441"/>
      <c r="F1318" s="441"/>
      <c r="G1318" s="441"/>
    </row>
    <row r="1319" spans="1:7" x14ac:dyDescent="0.25">
      <c r="A1319" s="442"/>
      <c r="B1319" s="441"/>
      <c r="C1319" s="441"/>
      <c r="D1319" s="441"/>
      <c r="E1319" s="441"/>
      <c r="F1319" s="441"/>
      <c r="G1319" s="441"/>
    </row>
    <row r="1320" spans="1:7" x14ac:dyDescent="0.25">
      <c r="A1320" s="442"/>
      <c r="B1320" s="441"/>
      <c r="C1320" s="441"/>
      <c r="D1320" s="441"/>
      <c r="E1320" s="441"/>
      <c r="F1320" s="441"/>
      <c r="G1320" s="441"/>
    </row>
    <row r="1321" spans="1:7" x14ac:dyDescent="0.25">
      <c r="A1321" s="442"/>
      <c r="B1321" s="441"/>
      <c r="C1321" s="441"/>
      <c r="D1321" s="441"/>
      <c r="E1321" s="441"/>
      <c r="F1321" s="441"/>
      <c r="G1321" s="441"/>
    </row>
    <row r="1322" spans="1:7" x14ac:dyDescent="0.25">
      <c r="A1322" s="442"/>
      <c r="B1322" s="441"/>
      <c r="C1322" s="441"/>
      <c r="D1322" s="441"/>
      <c r="E1322" s="441"/>
      <c r="F1322" s="441"/>
      <c r="G1322" s="441"/>
    </row>
    <row r="1323" spans="1:7" x14ac:dyDescent="0.25">
      <c r="A1323" s="442"/>
      <c r="B1323" s="441"/>
      <c r="C1323" s="441"/>
      <c r="D1323" s="441"/>
      <c r="E1323" s="441"/>
      <c r="F1323" s="441"/>
      <c r="G1323" s="441"/>
    </row>
    <row r="1324" spans="1:7" x14ac:dyDescent="0.25">
      <c r="A1324" s="442"/>
      <c r="B1324" s="441"/>
      <c r="C1324" s="441"/>
      <c r="D1324" s="441"/>
      <c r="E1324" s="441"/>
      <c r="F1324" s="441"/>
      <c r="G1324" s="441"/>
    </row>
    <row r="1325" spans="1:7" x14ac:dyDescent="0.25">
      <c r="A1325" s="442"/>
      <c r="B1325" s="441"/>
      <c r="C1325" s="441"/>
      <c r="D1325" s="441"/>
      <c r="E1325" s="441"/>
      <c r="F1325" s="441"/>
      <c r="G1325" s="441"/>
    </row>
    <row r="1326" spans="1:7" x14ac:dyDescent="0.25">
      <c r="A1326" s="442"/>
      <c r="B1326" s="441"/>
      <c r="C1326" s="441"/>
      <c r="D1326" s="441"/>
      <c r="E1326" s="441"/>
      <c r="F1326" s="441"/>
      <c r="G1326" s="441"/>
    </row>
    <row r="1327" spans="1:7" x14ac:dyDescent="0.25">
      <c r="A1327" s="442"/>
      <c r="B1327" s="441"/>
      <c r="C1327" s="441"/>
      <c r="D1327" s="441"/>
      <c r="E1327" s="441"/>
      <c r="F1327" s="441"/>
      <c r="G1327" s="441"/>
    </row>
    <row r="1328" spans="1:7" x14ac:dyDescent="0.25">
      <c r="A1328" s="442"/>
      <c r="B1328" s="441"/>
      <c r="C1328" s="441"/>
      <c r="D1328" s="441"/>
      <c r="E1328" s="441"/>
      <c r="F1328" s="441"/>
      <c r="G1328" s="441"/>
    </row>
    <row r="1329" spans="1:7" x14ac:dyDescent="0.25">
      <c r="A1329" s="442"/>
      <c r="B1329" s="441"/>
      <c r="C1329" s="441"/>
      <c r="D1329" s="441"/>
      <c r="E1329" s="441"/>
      <c r="F1329" s="441"/>
      <c r="G1329" s="441"/>
    </row>
    <row r="1330" spans="1:7" x14ac:dyDescent="0.25">
      <c r="A1330" s="442"/>
      <c r="B1330" s="441"/>
      <c r="C1330" s="441"/>
      <c r="D1330" s="441"/>
      <c r="E1330" s="441"/>
      <c r="F1330" s="441"/>
      <c r="G1330" s="441"/>
    </row>
    <row r="1331" spans="1:7" x14ac:dyDescent="0.25">
      <c r="A1331" s="442"/>
      <c r="B1331" s="441"/>
      <c r="C1331" s="441"/>
      <c r="D1331" s="441"/>
      <c r="E1331" s="441"/>
      <c r="F1331" s="441"/>
      <c r="G1331" s="441"/>
    </row>
    <row r="1332" spans="1:7" x14ac:dyDescent="0.25">
      <c r="A1332" s="442"/>
      <c r="B1332" s="441"/>
      <c r="C1332" s="441"/>
      <c r="D1332" s="441"/>
      <c r="E1332" s="441"/>
      <c r="F1332" s="441"/>
      <c r="G1332" s="441"/>
    </row>
    <row r="1333" spans="1:7" x14ac:dyDescent="0.25">
      <c r="A1333" s="442"/>
      <c r="B1333" s="441"/>
      <c r="C1333" s="441"/>
      <c r="D1333" s="441"/>
      <c r="E1333" s="441"/>
      <c r="F1333" s="441"/>
      <c r="G1333" s="441"/>
    </row>
    <row r="1334" spans="1:7" x14ac:dyDescent="0.25">
      <c r="A1334" s="442"/>
      <c r="B1334" s="441"/>
      <c r="C1334" s="441"/>
      <c r="D1334" s="441"/>
      <c r="E1334" s="441"/>
      <c r="F1334" s="441"/>
      <c r="G1334" s="441"/>
    </row>
    <row r="1335" spans="1:7" x14ac:dyDescent="0.25">
      <c r="A1335" s="442"/>
      <c r="B1335" s="441"/>
      <c r="C1335" s="441"/>
      <c r="D1335" s="441"/>
      <c r="E1335" s="441"/>
      <c r="F1335" s="441"/>
      <c r="G1335" s="441"/>
    </row>
    <row r="1336" spans="1:7" x14ac:dyDescent="0.25">
      <c r="A1336" s="442"/>
      <c r="B1336" s="441"/>
      <c r="C1336" s="441"/>
      <c r="D1336" s="441"/>
      <c r="E1336" s="441"/>
      <c r="F1336" s="441"/>
      <c r="G1336" s="441"/>
    </row>
    <row r="1337" spans="1:7" x14ac:dyDescent="0.25">
      <c r="A1337" s="442"/>
      <c r="B1337" s="441"/>
      <c r="C1337" s="441"/>
      <c r="D1337" s="441"/>
      <c r="E1337" s="441"/>
      <c r="F1337" s="441"/>
      <c r="G1337" s="441"/>
    </row>
    <row r="1338" spans="1:7" x14ac:dyDescent="0.25">
      <c r="A1338" s="442"/>
      <c r="B1338" s="441"/>
      <c r="C1338" s="441"/>
      <c r="D1338" s="441"/>
      <c r="E1338" s="441"/>
      <c r="F1338" s="441"/>
      <c r="G1338" s="441"/>
    </row>
    <row r="1339" spans="1:7" x14ac:dyDescent="0.25">
      <c r="A1339" s="442"/>
      <c r="B1339" s="441"/>
      <c r="C1339" s="441"/>
      <c r="D1339" s="441"/>
      <c r="E1339" s="441"/>
      <c r="F1339" s="441"/>
      <c r="G1339" s="441"/>
    </row>
    <row r="1340" spans="1:7" x14ac:dyDescent="0.25">
      <c r="A1340" s="442"/>
      <c r="B1340" s="441"/>
      <c r="C1340" s="441"/>
      <c r="D1340" s="441"/>
      <c r="E1340" s="441"/>
      <c r="F1340" s="441"/>
      <c r="G1340" s="441"/>
    </row>
    <row r="1341" spans="1:7" x14ac:dyDescent="0.25">
      <c r="A1341" s="442"/>
      <c r="B1341" s="441"/>
      <c r="C1341" s="441"/>
      <c r="D1341" s="441"/>
      <c r="E1341" s="441"/>
      <c r="F1341" s="441"/>
      <c r="G1341" s="441"/>
    </row>
    <row r="1342" spans="1:7" x14ac:dyDescent="0.25">
      <c r="A1342" s="442"/>
      <c r="B1342" s="441"/>
      <c r="C1342" s="441"/>
      <c r="D1342" s="441"/>
      <c r="E1342" s="441"/>
      <c r="F1342" s="441"/>
      <c r="G1342" s="441"/>
    </row>
    <row r="1343" spans="1:7" x14ac:dyDescent="0.25">
      <c r="A1343" s="442"/>
      <c r="B1343" s="441"/>
      <c r="C1343" s="441"/>
      <c r="D1343" s="441"/>
      <c r="E1343" s="441"/>
      <c r="F1343" s="441"/>
      <c r="G1343" s="441"/>
    </row>
    <row r="1344" spans="1:7" x14ac:dyDescent="0.25">
      <c r="A1344" s="442"/>
      <c r="B1344" s="441"/>
      <c r="C1344" s="441"/>
      <c r="D1344" s="441"/>
      <c r="E1344" s="441"/>
      <c r="F1344" s="441"/>
      <c r="G1344" s="441"/>
    </row>
    <row r="1345" spans="1:7" x14ac:dyDescent="0.25">
      <c r="A1345" s="442"/>
      <c r="B1345" s="441"/>
      <c r="C1345" s="441"/>
      <c r="D1345" s="441"/>
      <c r="E1345" s="441"/>
      <c r="F1345" s="441"/>
      <c r="G1345" s="441"/>
    </row>
    <row r="1346" spans="1:7" x14ac:dyDescent="0.25">
      <c r="A1346" s="442"/>
      <c r="B1346" s="441"/>
      <c r="C1346" s="441"/>
      <c r="D1346" s="441"/>
      <c r="E1346" s="441"/>
      <c r="F1346" s="441"/>
      <c r="G1346" s="441"/>
    </row>
    <row r="1347" spans="1:7" x14ac:dyDescent="0.25">
      <c r="A1347" s="442"/>
      <c r="B1347" s="441"/>
      <c r="C1347" s="441"/>
      <c r="D1347" s="441"/>
      <c r="E1347" s="441"/>
      <c r="F1347" s="441"/>
      <c r="G1347" s="441"/>
    </row>
    <row r="1348" spans="1:7" x14ac:dyDescent="0.25">
      <c r="A1348" s="442"/>
      <c r="B1348" s="441"/>
      <c r="C1348" s="441"/>
      <c r="D1348" s="441"/>
      <c r="E1348" s="441"/>
      <c r="F1348" s="441"/>
      <c r="G1348" s="441"/>
    </row>
    <row r="1349" spans="1:7" x14ac:dyDescent="0.25">
      <c r="A1349" s="442"/>
      <c r="B1349" s="441"/>
      <c r="C1349" s="441"/>
      <c r="D1349" s="441"/>
      <c r="E1349" s="441"/>
      <c r="F1349" s="441"/>
      <c r="G1349" s="441"/>
    </row>
    <row r="1350" spans="1:7" x14ac:dyDescent="0.25">
      <c r="A1350" s="442"/>
      <c r="B1350" s="441"/>
      <c r="C1350" s="441"/>
      <c r="D1350" s="441"/>
      <c r="E1350" s="441"/>
      <c r="F1350" s="441"/>
      <c r="G1350" s="441"/>
    </row>
    <row r="1351" spans="1:7" x14ac:dyDescent="0.25">
      <c r="A1351" s="442"/>
      <c r="B1351" s="441"/>
      <c r="C1351" s="441"/>
      <c r="D1351" s="441"/>
      <c r="E1351" s="441"/>
      <c r="F1351" s="441"/>
      <c r="G1351" s="441"/>
    </row>
    <row r="1352" spans="1:7" x14ac:dyDescent="0.25">
      <c r="A1352" s="442"/>
      <c r="B1352" s="441"/>
      <c r="C1352" s="441"/>
      <c r="D1352" s="441"/>
      <c r="E1352" s="441"/>
      <c r="F1352" s="441"/>
      <c r="G1352" s="441"/>
    </row>
    <row r="1353" spans="1:7" x14ac:dyDescent="0.25">
      <c r="A1353" s="442"/>
      <c r="B1353" s="441"/>
      <c r="C1353" s="441"/>
      <c r="D1353" s="441"/>
      <c r="E1353" s="441"/>
      <c r="F1353" s="441"/>
      <c r="G1353" s="441"/>
    </row>
    <row r="1354" spans="1:7" x14ac:dyDescent="0.25">
      <c r="A1354" s="442"/>
      <c r="B1354" s="441"/>
      <c r="C1354" s="441"/>
      <c r="D1354" s="441"/>
      <c r="E1354" s="441"/>
      <c r="F1354" s="441"/>
      <c r="G1354" s="441"/>
    </row>
    <row r="1355" spans="1:7" x14ac:dyDescent="0.25">
      <c r="A1355" s="442"/>
      <c r="B1355" s="441"/>
      <c r="C1355" s="441"/>
      <c r="D1355" s="441"/>
      <c r="E1355" s="441"/>
      <c r="F1355" s="441"/>
      <c r="G1355" s="441"/>
    </row>
    <row r="1356" spans="1:7" x14ac:dyDescent="0.25">
      <c r="A1356" s="442"/>
      <c r="B1356" s="441"/>
      <c r="C1356" s="441"/>
      <c r="D1356" s="441"/>
      <c r="E1356" s="441"/>
      <c r="F1356" s="441"/>
      <c r="G1356" s="441"/>
    </row>
    <row r="1357" spans="1:7" x14ac:dyDescent="0.25">
      <c r="A1357" s="442"/>
      <c r="B1357" s="441"/>
      <c r="C1357" s="441"/>
      <c r="D1357" s="441"/>
      <c r="E1357" s="441"/>
      <c r="F1357" s="441"/>
      <c r="G1357" s="441"/>
    </row>
    <row r="1358" spans="1:7" x14ac:dyDescent="0.25">
      <c r="A1358" s="442"/>
      <c r="B1358" s="441"/>
      <c r="C1358" s="441"/>
      <c r="D1358" s="441"/>
      <c r="E1358" s="441"/>
      <c r="F1358" s="441"/>
      <c r="G1358" s="441"/>
    </row>
    <row r="1359" spans="1:7" x14ac:dyDescent="0.25">
      <c r="A1359" s="442"/>
      <c r="B1359" s="441"/>
      <c r="C1359" s="441"/>
      <c r="D1359" s="441"/>
      <c r="E1359" s="441"/>
      <c r="F1359" s="441"/>
      <c r="G1359" s="441"/>
    </row>
    <row r="1360" spans="1:7" x14ac:dyDescent="0.25">
      <c r="A1360" s="442"/>
      <c r="B1360" s="441"/>
      <c r="C1360" s="441"/>
      <c r="D1360" s="441"/>
      <c r="E1360" s="441"/>
      <c r="F1360" s="441"/>
      <c r="G1360" s="441"/>
    </row>
    <row r="1361" spans="1:7" x14ac:dyDescent="0.25">
      <c r="A1361" s="442"/>
      <c r="B1361" s="441"/>
      <c r="C1361" s="441"/>
      <c r="D1361" s="441"/>
      <c r="E1361" s="441"/>
      <c r="F1361" s="441"/>
      <c r="G1361" s="441"/>
    </row>
    <row r="1362" spans="1:7" x14ac:dyDescent="0.25">
      <c r="A1362" s="442"/>
      <c r="B1362" s="441"/>
      <c r="C1362" s="441"/>
      <c r="D1362" s="441"/>
      <c r="E1362" s="441"/>
      <c r="F1362" s="441"/>
      <c r="G1362" s="441"/>
    </row>
    <row r="1363" spans="1:7" x14ac:dyDescent="0.25">
      <c r="A1363" s="442"/>
      <c r="B1363" s="441"/>
      <c r="C1363" s="441"/>
      <c r="D1363" s="441"/>
      <c r="E1363" s="441"/>
      <c r="F1363" s="441"/>
      <c r="G1363" s="441"/>
    </row>
    <row r="1364" spans="1:7" x14ac:dyDescent="0.25">
      <c r="A1364" s="442"/>
      <c r="B1364" s="441"/>
      <c r="C1364" s="441"/>
      <c r="D1364" s="441"/>
      <c r="E1364" s="441"/>
      <c r="F1364" s="441"/>
      <c r="G1364" s="441"/>
    </row>
    <row r="1365" spans="1:7" x14ac:dyDescent="0.25">
      <c r="A1365" s="442"/>
      <c r="B1365" s="441"/>
      <c r="C1365" s="441"/>
      <c r="D1365" s="441"/>
      <c r="E1365" s="441"/>
      <c r="F1365" s="441"/>
      <c r="G1365" s="441"/>
    </row>
    <row r="1366" spans="1:7" x14ac:dyDescent="0.25">
      <c r="A1366" s="442"/>
      <c r="B1366" s="441"/>
      <c r="C1366" s="441"/>
      <c r="D1366" s="441"/>
      <c r="E1366" s="441"/>
      <c r="F1366" s="441"/>
      <c r="G1366" s="441"/>
    </row>
    <row r="1367" spans="1:7" x14ac:dyDescent="0.25">
      <c r="A1367" s="442"/>
      <c r="B1367" s="441"/>
      <c r="C1367" s="441"/>
      <c r="D1367" s="441"/>
      <c r="E1367" s="441"/>
      <c r="F1367" s="441"/>
      <c r="G1367" s="441"/>
    </row>
    <row r="1368" spans="1:7" x14ac:dyDescent="0.25">
      <c r="A1368" s="442"/>
      <c r="B1368" s="441"/>
      <c r="C1368" s="441"/>
      <c r="D1368" s="441"/>
      <c r="E1368" s="441"/>
      <c r="F1368" s="441"/>
      <c r="G1368" s="441"/>
    </row>
    <row r="1369" spans="1:7" x14ac:dyDescent="0.25">
      <c r="A1369" s="442"/>
      <c r="B1369" s="441"/>
      <c r="C1369" s="441"/>
      <c r="D1369" s="441"/>
      <c r="E1369" s="441"/>
      <c r="F1369" s="441"/>
      <c r="G1369" s="441"/>
    </row>
    <row r="1370" spans="1:7" x14ac:dyDescent="0.25">
      <c r="A1370" s="442"/>
      <c r="B1370" s="441"/>
      <c r="C1370" s="441"/>
      <c r="D1370" s="441"/>
      <c r="E1370" s="441"/>
      <c r="F1370" s="441"/>
      <c r="G1370" s="441"/>
    </row>
    <row r="1371" spans="1:7" x14ac:dyDescent="0.25">
      <c r="A1371" s="442"/>
      <c r="B1371" s="441"/>
      <c r="C1371" s="441"/>
      <c r="D1371" s="441"/>
      <c r="E1371" s="441"/>
      <c r="F1371" s="441"/>
      <c r="G1371" s="441"/>
    </row>
    <row r="1372" spans="1:7" x14ac:dyDescent="0.25">
      <c r="A1372" s="442"/>
      <c r="B1372" s="441"/>
      <c r="C1372" s="441"/>
      <c r="D1372" s="441"/>
      <c r="E1372" s="441"/>
      <c r="F1372" s="441"/>
      <c r="G1372" s="441"/>
    </row>
    <row r="1373" spans="1:7" x14ac:dyDescent="0.25">
      <c r="A1373" s="442"/>
      <c r="B1373" s="441"/>
      <c r="C1373" s="441"/>
      <c r="D1373" s="441"/>
      <c r="E1373" s="441"/>
      <c r="F1373" s="441"/>
      <c r="G1373" s="441"/>
    </row>
    <row r="1374" spans="1:7" x14ac:dyDescent="0.25">
      <c r="A1374" s="442"/>
      <c r="B1374" s="441"/>
      <c r="C1374" s="441"/>
      <c r="D1374" s="441"/>
      <c r="E1374" s="441"/>
      <c r="F1374" s="441"/>
      <c r="G1374" s="441"/>
    </row>
    <row r="1375" spans="1:7" x14ac:dyDescent="0.25">
      <c r="A1375" s="442"/>
      <c r="B1375" s="441"/>
      <c r="C1375" s="441"/>
      <c r="D1375" s="441"/>
      <c r="E1375" s="441"/>
      <c r="F1375" s="441"/>
      <c r="G1375" s="441"/>
    </row>
    <row r="1376" spans="1:7" x14ac:dyDescent="0.25">
      <c r="A1376" s="442"/>
      <c r="B1376" s="441"/>
      <c r="C1376" s="441"/>
      <c r="D1376" s="441"/>
      <c r="E1376" s="441"/>
      <c r="F1376" s="441"/>
      <c r="G1376" s="441"/>
    </row>
    <row r="1377" spans="1:7" x14ac:dyDescent="0.25">
      <c r="A1377" s="442"/>
      <c r="B1377" s="441"/>
      <c r="C1377" s="441"/>
      <c r="D1377" s="441"/>
      <c r="E1377" s="441"/>
      <c r="F1377" s="441"/>
      <c r="G1377" s="441"/>
    </row>
    <row r="1378" spans="1:7" x14ac:dyDescent="0.25">
      <c r="A1378" s="442"/>
      <c r="B1378" s="441"/>
      <c r="C1378" s="441"/>
      <c r="D1378" s="441"/>
      <c r="E1378" s="441"/>
      <c r="F1378" s="441"/>
      <c r="G1378" s="441"/>
    </row>
    <row r="1379" spans="1:7" x14ac:dyDescent="0.25">
      <c r="A1379" s="442"/>
      <c r="B1379" s="441"/>
      <c r="C1379" s="441"/>
      <c r="D1379" s="441"/>
      <c r="E1379" s="441"/>
      <c r="F1379" s="441"/>
      <c r="G1379" s="441"/>
    </row>
    <row r="1380" spans="1:7" x14ac:dyDescent="0.25">
      <c r="A1380" s="442"/>
      <c r="B1380" s="441"/>
      <c r="C1380" s="441"/>
      <c r="D1380" s="441"/>
      <c r="E1380" s="441"/>
      <c r="F1380" s="441"/>
      <c r="G1380" s="441"/>
    </row>
    <row r="1381" spans="1:7" x14ac:dyDescent="0.25">
      <c r="A1381" s="442"/>
      <c r="B1381" s="441"/>
      <c r="C1381" s="441"/>
      <c r="D1381" s="441"/>
      <c r="E1381" s="441"/>
      <c r="F1381" s="441"/>
      <c r="G1381" s="441"/>
    </row>
    <row r="1382" spans="1:7" x14ac:dyDescent="0.25">
      <c r="A1382" s="442"/>
      <c r="B1382" s="441"/>
      <c r="C1382" s="441"/>
      <c r="D1382" s="441"/>
      <c r="E1382" s="441"/>
      <c r="F1382" s="441"/>
      <c r="G1382" s="441"/>
    </row>
    <row r="1383" spans="1:7" x14ac:dyDescent="0.25">
      <c r="A1383" s="442"/>
      <c r="B1383" s="441"/>
      <c r="C1383" s="441"/>
      <c r="D1383" s="441"/>
      <c r="E1383" s="441"/>
      <c r="F1383" s="441"/>
      <c r="G1383" s="441"/>
    </row>
    <row r="1384" spans="1:7" x14ac:dyDescent="0.25">
      <c r="A1384" s="442"/>
      <c r="B1384" s="441"/>
      <c r="C1384" s="441"/>
      <c r="D1384" s="441"/>
      <c r="E1384" s="441"/>
      <c r="F1384" s="441"/>
      <c r="G1384" s="441"/>
    </row>
    <row r="1385" spans="1:7" x14ac:dyDescent="0.25">
      <c r="A1385" s="442"/>
      <c r="B1385" s="441"/>
      <c r="C1385" s="441"/>
      <c r="D1385" s="441"/>
      <c r="E1385" s="441"/>
      <c r="F1385" s="441"/>
      <c r="G1385" s="441"/>
    </row>
    <row r="1386" spans="1:7" x14ac:dyDescent="0.25">
      <c r="A1386" s="442"/>
      <c r="B1386" s="441"/>
      <c r="C1386" s="441"/>
      <c r="D1386" s="441"/>
      <c r="E1386" s="441"/>
      <c r="F1386" s="441"/>
      <c r="G1386" s="441"/>
    </row>
    <row r="1387" spans="1:7" x14ac:dyDescent="0.25">
      <c r="A1387" s="442"/>
      <c r="B1387" s="441"/>
      <c r="C1387" s="441"/>
      <c r="D1387" s="441"/>
      <c r="E1387" s="441"/>
      <c r="F1387" s="441"/>
      <c r="G1387" s="441"/>
    </row>
    <row r="1388" spans="1:7" x14ac:dyDescent="0.25">
      <c r="A1388" s="442"/>
      <c r="B1388" s="441"/>
      <c r="C1388" s="441"/>
      <c r="D1388" s="441"/>
      <c r="E1388" s="441"/>
      <c r="F1388" s="441"/>
      <c r="G1388" s="441"/>
    </row>
    <row r="1389" spans="1:7" x14ac:dyDescent="0.25">
      <c r="A1389" s="442"/>
      <c r="B1389" s="441"/>
      <c r="C1389" s="441"/>
      <c r="D1389" s="441"/>
      <c r="E1389" s="441"/>
      <c r="F1389" s="441"/>
      <c r="G1389" s="441"/>
    </row>
    <row r="1390" spans="1:7" x14ac:dyDescent="0.25">
      <c r="A1390" s="442"/>
      <c r="B1390" s="441"/>
      <c r="C1390" s="441"/>
      <c r="D1390" s="441"/>
      <c r="E1390" s="441"/>
      <c r="F1390" s="441"/>
      <c r="G1390" s="441"/>
    </row>
    <row r="1391" spans="1:7" x14ac:dyDescent="0.25">
      <c r="A1391" s="442"/>
      <c r="B1391" s="441"/>
      <c r="C1391" s="441"/>
      <c r="D1391" s="441"/>
      <c r="E1391" s="441"/>
      <c r="F1391" s="441"/>
      <c r="G1391" s="441"/>
    </row>
    <row r="1392" spans="1:7" x14ac:dyDescent="0.25">
      <c r="A1392" s="442"/>
      <c r="B1392" s="441"/>
      <c r="C1392" s="441"/>
      <c r="D1392" s="441"/>
      <c r="E1392" s="441"/>
      <c r="F1392" s="441"/>
      <c r="G1392" s="441"/>
    </row>
    <row r="1393" spans="1:7" x14ac:dyDescent="0.25">
      <c r="A1393" s="442"/>
      <c r="B1393" s="441"/>
      <c r="C1393" s="441"/>
      <c r="D1393" s="441"/>
      <c r="E1393" s="441"/>
      <c r="F1393" s="441"/>
      <c r="G1393" s="441"/>
    </row>
    <row r="1394" spans="1:7" x14ac:dyDescent="0.25">
      <c r="A1394" s="442"/>
      <c r="B1394" s="441"/>
      <c r="C1394" s="441"/>
      <c r="D1394" s="441"/>
      <c r="E1394" s="441"/>
      <c r="F1394" s="441"/>
      <c r="G1394" s="441"/>
    </row>
    <row r="1395" spans="1:7" x14ac:dyDescent="0.25">
      <c r="A1395" s="442"/>
      <c r="B1395" s="441"/>
      <c r="C1395" s="441"/>
      <c r="D1395" s="441"/>
      <c r="E1395" s="441"/>
      <c r="F1395" s="441"/>
      <c r="G1395" s="441"/>
    </row>
    <row r="1396" spans="1:7" x14ac:dyDescent="0.25">
      <c r="A1396" s="442"/>
      <c r="B1396" s="441"/>
      <c r="C1396" s="441"/>
      <c r="D1396" s="441"/>
      <c r="E1396" s="441"/>
      <c r="F1396" s="441"/>
      <c r="G1396" s="441"/>
    </row>
    <row r="1397" spans="1:7" x14ac:dyDescent="0.25">
      <c r="A1397" s="442"/>
      <c r="B1397" s="441"/>
      <c r="C1397" s="441"/>
      <c r="D1397" s="441"/>
      <c r="E1397" s="441"/>
      <c r="F1397" s="441"/>
      <c r="G1397" s="441"/>
    </row>
    <row r="1398" spans="1:7" x14ac:dyDescent="0.25">
      <c r="A1398" s="442"/>
      <c r="B1398" s="441"/>
      <c r="C1398" s="441"/>
      <c r="D1398" s="441"/>
      <c r="E1398" s="441"/>
      <c r="F1398" s="441"/>
      <c r="G1398" s="441"/>
    </row>
    <row r="1399" spans="1:7" x14ac:dyDescent="0.25">
      <c r="A1399" s="442"/>
      <c r="B1399" s="441"/>
      <c r="C1399" s="441"/>
      <c r="D1399" s="441"/>
      <c r="E1399" s="441"/>
      <c r="F1399" s="441"/>
      <c r="G1399" s="441"/>
    </row>
    <row r="1400" spans="1:7" x14ac:dyDescent="0.25">
      <c r="A1400" s="442"/>
      <c r="B1400" s="441"/>
      <c r="C1400" s="441"/>
      <c r="D1400" s="441"/>
      <c r="E1400" s="441"/>
      <c r="F1400" s="441"/>
      <c r="G1400" s="441"/>
    </row>
    <row r="1401" spans="1:7" x14ac:dyDescent="0.25">
      <c r="A1401" s="442"/>
      <c r="B1401" s="441"/>
      <c r="C1401" s="441"/>
      <c r="D1401" s="441"/>
      <c r="E1401" s="441"/>
      <c r="F1401" s="441"/>
      <c r="G1401" s="441"/>
    </row>
    <row r="1402" spans="1:7" x14ac:dyDescent="0.25">
      <c r="A1402" s="442"/>
      <c r="B1402" s="441"/>
      <c r="C1402" s="441"/>
      <c r="D1402" s="441"/>
      <c r="E1402" s="441"/>
      <c r="F1402" s="441"/>
      <c r="G1402" s="441"/>
    </row>
    <row r="1403" spans="1:7" x14ac:dyDescent="0.25">
      <c r="A1403" s="442"/>
      <c r="B1403" s="441"/>
      <c r="C1403" s="441"/>
      <c r="D1403" s="441"/>
      <c r="E1403" s="441"/>
      <c r="F1403" s="441"/>
      <c r="G1403" s="441"/>
    </row>
    <row r="1404" spans="1:7" x14ac:dyDescent="0.25">
      <c r="A1404" s="442"/>
      <c r="B1404" s="441"/>
      <c r="C1404" s="441"/>
      <c r="D1404" s="441"/>
      <c r="E1404" s="441"/>
      <c r="F1404" s="441"/>
      <c r="G1404" s="441"/>
    </row>
    <row r="1405" spans="1:7" x14ac:dyDescent="0.25">
      <c r="A1405" s="442"/>
      <c r="B1405" s="441"/>
      <c r="C1405" s="441"/>
      <c r="D1405" s="441"/>
      <c r="E1405" s="441"/>
      <c r="F1405" s="441"/>
      <c r="G1405" s="441"/>
    </row>
    <row r="1406" spans="1:7" x14ac:dyDescent="0.25">
      <c r="A1406" s="442"/>
      <c r="B1406" s="441"/>
      <c r="C1406" s="441"/>
      <c r="D1406" s="441"/>
      <c r="E1406" s="441"/>
      <c r="F1406" s="441"/>
      <c r="G1406" s="441"/>
    </row>
    <row r="1407" spans="1:7" x14ac:dyDescent="0.25">
      <c r="A1407" s="442"/>
      <c r="B1407" s="441"/>
      <c r="C1407" s="441"/>
      <c r="D1407" s="441"/>
      <c r="E1407" s="441"/>
      <c r="F1407" s="441"/>
      <c r="G1407" s="441"/>
    </row>
    <row r="1408" spans="1:7" x14ac:dyDescent="0.25">
      <c r="A1408" s="442"/>
      <c r="B1408" s="441"/>
      <c r="C1408" s="441"/>
      <c r="D1408" s="441"/>
      <c r="E1408" s="441"/>
      <c r="F1408" s="441"/>
      <c r="G1408" s="441"/>
    </row>
    <row r="1409" spans="1:7" x14ac:dyDescent="0.25">
      <c r="A1409" s="442"/>
      <c r="B1409" s="441"/>
      <c r="C1409" s="441"/>
      <c r="D1409" s="441"/>
      <c r="E1409" s="441"/>
      <c r="F1409" s="441"/>
      <c r="G1409" s="441"/>
    </row>
    <row r="1410" spans="1:7" x14ac:dyDescent="0.25">
      <c r="A1410" s="442"/>
      <c r="B1410" s="441"/>
      <c r="C1410" s="441"/>
      <c r="D1410" s="441"/>
      <c r="E1410" s="441"/>
      <c r="F1410" s="441"/>
      <c r="G1410" s="441"/>
    </row>
    <row r="1411" spans="1:7" x14ac:dyDescent="0.25">
      <c r="A1411" s="442"/>
      <c r="B1411" s="441"/>
      <c r="C1411" s="441"/>
      <c r="D1411" s="441"/>
      <c r="E1411" s="441"/>
      <c r="F1411" s="441"/>
      <c r="G1411" s="441"/>
    </row>
    <row r="1412" spans="1:7" x14ac:dyDescent="0.25">
      <c r="A1412" s="442"/>
      <c r="B1412" s="441"/>
      <c r="C1412" s="441"/>
      <c r="D1412" s="441"/>
      <c r="E1412" s="441"/>
      <c r="F1412" s="441"/>
      <c r="G1412" s="441"/>
    </row>
    <row r="1413" spans="1:7" x14ac:dyDescent="0.25">
      <c r="A1413" s="442"/>
      <c r="B1413" s="441"/>
      <c r="C1413" s="441"/>
      <c r="D1413" s="441"/>
      <c r="E1413" s="441"/>
      <c r="F1413" s="441"/>
      <c r="G1413" s="441"/>
    </row>
    <row r="1414" spans="1:7" x14ac:dyDescent="0.25">
      <c r="A1414" s="442"/>
      <c r="B1414" s="441"/>
      <c r="C1414" s="441"/>
      <c r="D1414" s="441"/>
      <c r="E1414" s="441"/>
      <c r="F1414" s="441"/>
      <c r="G1414" s="441"/>
    </row>
    <row r="1415" spans="1:7" x14ac:dyDescent="0.25">
      <c r="A1415" s="442"/>
      <c r="B1415" s="441"/>
      <c r="C1415" s="441"/>
      <c r="D1415" s="441"/>
      <c r="E1415" s="441"/>
      <c r="F1415" s="441"/>
      <c r="G1415" s="441"/>
    </row>
    <row r="1416" spans="1:7" x14ac:dyDescent="0.25">
      <c r="A1416" s="442"/>
      <c r="B1416" s="441"/>
      <c r="C1416" s="441"/>
      <c r="D1416" s="441"/>
      <c r="E1416" s="441"/>
      <c r="F1416" s="441"/>
      <c r="G1416" s="441"/>
    </row>
    <row r="1417" spans="1:7" x14ac:dyDescent="0.25">
      <c r="A1417" s="442"/>
      <c r="B1417" s="441"/>
      <c r="C1417" s="441"/>
      <c r="D1417" s="441"/>
      <c r="E1417" s="441"/>
      <c r="F1417" s="441"/>
      <c r="G1417" s="441"/>
    </row>
    <row r="1418" spans="1:7" x14ac:dyDescent="0.25">
      <c r="A1418" s="442"/>
      <c r="B1418" s="441"/>
      <c r="C1418" s="441"/>
      <c r="D1418" s="441"/>
      <c r="E1418" s="441"/>
      <c r="F1418" s="441"/>
      <c r="G1418" s="441"/>
    </row>
    <row r="1419" spans="1:7" x14ac:dyDescent="0.25">
      <c r="A1419" s="442"/>
      <c r="B1419" s="441"/>
      <c r="C1419" s="441"/>
      <c r="D1419" s="441"/>
      <c r="E1419" s="441"/>
      <c r="F1419" s="441"/>
      <c r="G1419" s="441"/>
    </row>
    <row r="1420" spans="1:7" x14ac:dyDescent="0.25">
      <c r="A1420" s="442"/>
      <c r="B1420" s="441"/>
      <c r="C1420" s="441"/>
      <c r="D1420" s="441"/>
      <c r="E1420" s="441"/>
      <c r="F1420" s="441"/>
      <c r="G1420" s="441"/>
    </row>
    <row r="1421" spans="1:7" x14ac:dyDescent="0.25">
      <c r="A1421" s="442"/>
      <c r="B1421" s="441"/>
      <c r="C1421" s="441"/>
      <c r="D1421" s="441"/>
      <c r="E1421" s="441"/>
      <c r="F1421" s="441"/>
      <c r="G1421" s="441"/>
    </row>
    <row r="1422" spans="1:7" x14ac:dyDescent="0.25">
      <c r="A1422" s="442"/>
      <c r="B1422" s="441"/>
      <c r="C1422" s="441"/>
      <c r="D1422" s="441"/>
      <c r="E1422" s="441"/>
      <c r="F1422" s="441"/>
      <c r="G1422" s="441"/>
    </row>
    <row r="1423" spans="1:7" x14ac:dyDescent="0.25">
      <c r="A1423" s="442"/>
      <c r="B1423" s="441"/>
      <c r="C1423" s="441"/>
      <c r="D1423" s="441"/>
      <c r="E1423" s="441"/>
      <c r="F1423" s="441"/>
      <c r="G1423" s="441"/>
    </row>
    <row r="1424" spans="1:7" x14ac:dyDescent="0.25">
      <c r="A1424" s="442"/>
      <c r="B1424" s="441"/>
      <c r="C1424" s="441"/>
      <c r="D1424" s="441"/>
      <c r="E1424" s="441"/>
      <c r="F1424" s="441"/>
      <c r="G1424" s="441"/>
    </row>
    <row r="1425" spans="1:7" x14ac:dyDescent="0.25">
      <c r="A1425" s="442"/>
      <c r="B1425" s="441"/>
      <c r="C1425" s="441"/>
      <c r="D1425" s="441"/>
      <c r="E1425" s="441"/>
      <c r="F1425" s="441"/>
      <c r="G1425" s="441"/>
    </row>
    <row r="1426" spans="1:7" x14ac:dyDescent="0.25">
      <c r="A1426" s="442"/>
      <c r="B1426" s="441"/>
      <c r="C1426" s="441"/>
      <c r="D1426" s="441"/>
      <c r="E1426" s="441"/>
      <c r="F1426" s="441"/>
      <c r="G1426" s="441"/>
    </row>
    <row r="1427" spans="1:7" x14ac:dyDescent="0.25">
      <c r="A1427" s="442"/>
      <c r="B1427" s="441"/>
      <c r="C1427" s="441"/>
      <c r="D1427" s="441"/>
      <c r="E1427" s="441"/>
      <c r="F1427" s="441"/>
      <c r="G1427" s="441"/>
    </row>
    <row r="1428" spans="1:7" x14ac:dyDescent="0.25">
      <c r="A1428" s="442"/>
      <c r="B1428" s="441"/>
      <c r="C1428" s="441"/>
      <c r="D1428" s="441"/>
      <c r="E1428" s="441"/>
      <c r="F1428" s="441"/>
      <c r="G1428" s="441"/>
    </row>
    <row r="1429" spans="1:7" x14ac:dyDescent="0.25">
      <c r="A1429" s="442"/>
      <c r="B1429" s="441"/>
      <c r="C1429" s="441"/>
      <c r="D1429" s="441"/>
      <c r="E1429" s="441"/>
      <c r="F1429" s="441"/>
      <c r="G1429" s="441"/>
    </row>
    <row r="1430" spans="1:7" x14ac:dyDescent="0.25">
      <c r="A1430" s="442"/>
      <c r="B1430" s="441"/>
      <c r="C1430" s="441"/>
      <c r="D1430" s="441"/>
      <c r="E1430" s="441"/>
      <c r="F1430" s="441"/>
      <c r="G1430" s="441"/>
    </row>
    <row r="1431" spans="1:7" x14ac:dyDescent="0.25">
      <c r="A1431" s="442"/>
      <c r="B1431" s="441"/>
      <c r="C1431" s="441"/>
      <c r="D1431" s="441"/>
      <c r="E1431" s="441"/>
      <c r="F1431" s="441"/>
      <c r="G1431" s="441"/>
    </row>
    <row r="1432" spans="1:7" x14ac:dyDescent="0.25">
      <c r="A1432" s="442"/>
      <c r="B1432" s="441"/>
      <c r="C1432" s="441"/>
      <c r="D1432" s="441"/>
      <c r="E1432" s="441"/>
      <c r="F1432" s="441"/>
      <c r="G1432" s="441"/>
    </row>
    <row r="1433" spans="1:7" x14ac:dyDescent="0.25">
      <c r="A1433" s="442"/>
      <c r="B1433" s="441"/>
      <c r="C1433" s="441"/>
      <c r="D1433" s="441"/>
      <c r="E1433" s="441"/>
      <c r="F1433" s="441"/>
      <c r="G1433" s="441"/>
    </row>
    <row r="1434" spans="1:7" x14ac:dyDescent="0.25">
      <c r="A1434" s="442"/>
      <c r="B1434" s="441"/>
      <c r="C1434" s="441"/>
      <c r="D1434" s="441"/>
      <c r="E1434" s="441"/>
      <c r="F1434" s="441"/>
      <c r="G1434" s="441"/>
    </row>
    <row r="1435" spans="1:7" x14ac:dyDescent="0.25">
      <c r="A1435" s="442"/>
      <c r="B1435" s="441"/>
      <c r="C1435" s="441"/>
      <c r="D1435" s="441"/>
      <c r="E1435" s="441"/>
      <c r="F1435" s="441"/>
      <c r="G1435" s="441"/>
    </row>
    <row r="1436" spans="1:7" x14ac:dyDescent="0.25">
      <c r="A1436" s="442"/>
      <c r="B1436" s="441"/>
      <c r="C1436" s="441"/>
      <c r="D1436" s="441"/>
      <c r="E1436" s="441"/>
      <c r="F1436" s="441"/>
      <c r="G1436" s="441"/>
    </row>
    <row r="1437" spans="1:7" x14ac:dyDescent="0.25">
      <c r="A1437" s="442"/>
      <c r="B1437" s="441"/>
      <c r="C1437" s="441"/>
      <c r="D1437" s="441"/>
      <c r="E1437" s="441"/>
      <c r="F1437" s="441"/>
      <c r="G1437" s="441"/>
    </row>
    <row r="1438" spans="1:7" x14ac:dyDescent="0.25">
      <c r="A1438" s="442"/>
      <c r="B1438" s="441"/>
      <c r="C1438" s="441"/>
      <c r="D1438" s="441"/>
      <c r="E1438" s="441"/>
      <c r="F1438" s="441"/>
      <c r="G1438" s="441"/>
    </row>
    <row r="1439" spans="1:7" x14ac:dyDescent="0.25">
      <c r="A1439" s="442"/>
      <c r="B1439" s="441"/>
      <c r="C1439" s="441"/>
      <c r="D1439" s="441"/>
      <c r="E1439" s="441"/>
      <c r="F1439" s="441"/>
      <c r="G1439" s="441"/>
    </row>
    <row r="1440" spans="1:7" x14ac:dyDescent="0.25">
      <c r="A1440" s="442"/>
      <c r="B1440" s="441"/>
      <c r="C1440" s="441"/>
      <c r="D1440" s="441"/>
      <c r="E1440" s="441"/>
      <c r="F1440" s="441"/>
      <c r="G1440" s="441"/>
    </row>
    <row r="1441" spans="1:7" x14ac:dyDescent="0.25">
      <c r="A1441" s="442"/>
      <c r="B1441" s="441"/>
      <c r="C1441" s="441"/>
      <c r="D1441" s="441"/>
      <c r="E1441" s="441"/>
      <c r="F1441" s="441"/>
      <c r="G1441" s="441"/>
    </row>
    <row r="1442" spans="1:7" x14ac:dyDescent="0.25">
      <c r="A1442" s="442"/>
      <c r="B1442" s="441"/>
      <c r="C1442" s="441"/>
      <c r="D1442" s="441"/>
      <c r="E1442" s="441"/>
      <c r="F1442" s="441"/>
      <c r="G1442" s="441"/>
    </row>
    <row r="1443" spans="1:7" x14ac:dyDescent="0.25">
      <c r="A1443" s="442"/>
      <c r="B1443" s="441"/>
      <c r="C1443" s="441"/>
      <c r="D1443" s="441"/>
      <c r="E1443" s="441"/>
      <c r="F1443" s="441"/>
      <c r="G1443" s="441"/>
    </row>
    <row r="1444" spans="1:7" x14ac:dyDescent="0.25">
      <c r="A1444" s="442"/>
      <c r="B1444" s="441"/>
      <c r="C1444" s="441"/>
      <c r="D1444" s="441"/>
      <c r="E1444" s="441"/>
      <c r="F1444" s="441"/>
      <c r="G1444" s="441"/>
    </row>
    <row r="1445" spans="1:7" x14ac:dyDescent="0.25">
      <c r="A1445" s="442"/>
      <c r="B1445" s="441"/>
      <c r="C1445" s="441"/>
      <c r="D1445" s="441"/>
      <c r="E1445" s="441"/>
      <c r="F1445" s="441"/>
      <c r="G1445" s="441"/>
    </row>
    <row r="1446" spans="1:7" x14ac:dyDescent="0.25">
      <c r="A1446" s="442"/>
      <c r="B1446" s="441"/>
      <c r="C1446" s="441"/>
      <c r="D1446" s="441"/>
      <c r="E1446" s="441"/>
      <c r="F1446" s="441"/>
      <c r="G1446" s="441"/>
    </row>
    <row r="1447" spans="1:7" x14ac:dyDescent="0.25">
      <c r="A1447" s="442"/>
      <c r="B1447" s="441"/>
      <c r="C1447" s="441"/>
      <c r="D1447" s="441"/>
      <c r="E1447" s="441"/>
      <c r="F1447" s="441"/>
      <c r="G1447" s="441"/>
    </row>
    <row r="1448" spans="1:7" x14ac:dyDescent="0.25">
      <c r="A1448" s="442"/>
      <c r="B1448" s="441"/>
      <c r="C1448" s="441"/>
      <c r="D1448" s="441"/>
      <c r="E1448" s="441"/>
      <c r="F1448" s="441"/>
      <c r="G1448" s="441"/>
    </row>
    <row r="1449" spans="1:7" x14ac:dyDescent="0.25">
      <c r="A1449" s="442"/>
      <c r="B1449" s="441"/>
      <c r="C1449" s="441"/>
      <c r="D1449" s="441"/>
      <c r="E1449" s="441"/>
      <c r="F1449" s="441"/>
      <c r="G1449" s="441"/>
    </row>
    <row r="1450" spans="1:7" x14ac:dyDescent="0.25">
      <c r="A1450" s="442"/>
      <c r="B1450" s="441"/>
      <c r="C1450" s="441"/>
      <c r="D1450" s="441"/>
      <c r="E1450" s="441"/>
      <c r="F1450" s="441"/>
      <c r="G1450" s="441"/>
    </row>
    <row r="1451" spans="1:7" x14ac:dyDescent="0.25">
      <c r="A1451" s="442"/>
      <c r="B1451" s="441"/>
      <c r="C1451" s="441"/>
      <c r="D1451" s="441"/>
      <c r="E1451" s="441"/>
      <c r="F1451" s="441"/>
      <c r="G1451" s="441"/>
    </row>
    <row r="1452" spans="1:7" x14ac:dyDescent="0.25">
      <c r="A1452" s="442"/>
      <c r="B1452" s="441"/>
      <c r="C1452" s="441"/>
      <c r="D1452" s="441"/>
      <c r="E1452" s="441"/>
      <c r="F1452" s="441"/>
      <c r="G1452" s="441"/>
    </row>
    <row r="1453" spans="1:7" x14ac:dyDescent="0.25">
      <c r="A1453" s="442"/>
      <c r="B1453" s="441"/>
      <c r="C1453" s="441"/>
      <c r="D1453" s="441"/>
      <c r="E1453" s="441"/>
      <c r="F1453" s="441"/>
      <c r="G1453" s="441"/>
    </row>
    <row r="1454" spans="1:7" x14ac:dyDescent="0.25">
      <c r="A1454" s="442"/>
      <c r="B1454" s="441"/>
      <c r="C1454" s="441"/>
      <c r="D1454" s="441"/>
      <c r="E1454" s="441"/>
      <c r="F1454" s="441"/>
      <c r="G1454" s="441"/>
    </row>
    <row r="1455" spans="1:7" x14ac:dyDescent="0.25">
      <c r="A1455" s="442"/>
      <c r="B1455" s="441"/>
      <c r="C1455" s="441"/>
      <c r="D1455" s="441"/>
      <c r="E1455" s="441"/>
      <c r="F1455" s="441"/>
      <c r="G1455" s="441"/>
    </row>
    <row r="1456" spans="1:7" x14ac:dyDescent="0.25">
      <c r="A1456" s="442"/>
      <c r="B1456" s="441"/>
      <c r="C1456" s="441"/>
      <c r="D1456" s="441"/>
      <c r="E1456" s="441"/>
      <c r="F1456" s="441"/>
      <c r="G1456" s="441"/>
    </row>
    <row r="1457" spans="1:7" x14ac:dyDescent="0.25">
      <c r="A1457" s="442"/>
      <c r="B1457" s="441"/>
      <c r="C1457" s="441"/>
      <c r="D1457" s="441"/>
      <c r="E1457" s="441"/>
      <c r="F1457" s="441"/>
      <c r="G1457" s="441"/>
    </row>
    <row r="1458" spans="1:7" x14ac:dyDescent="0.25">
      <c r="A1458" s="442"/>
      <c r="B1458" s="441"/>
      <c r="C1458" s="441"/>
      <c r="D1458" s="441"/>
      <c r="E1458" s="441"/>
      <c r="F1458" s="441"/>
      <c r="G1458" s="441"/>
    </row>
    <row r="1459" spans="1:7" x14ac:dyDescent="0.25">
      <c r="A1459" s="442"/>
      <c r="B1459" s="441"/>
      <c r="C1459" s="441"/>
      <c r="D1459" s="441"/>
      <c r="E1459" s="441"/>
      <c r="F1459" s="441"/>
      <c r="G1459" s="441"/>
    </row>
    <row r="1460" spans="1:7" x14ac:dyDescent="0.25">
      <c r="A1460" s="442"/>
      <c r="B1460" s="441"/>
      <c r="C1460" s="441"/>
      <c r="D1460" s="441"/>
      <c r="E1460" s="441"/>
      <c r="F1460" s="441"/>
      <c r="G1460" s="441"/>
    </row>
    <row r="1461" spans="1:7" x14ac:dyDescent="0.25">
      <c r="A1461" s="442"/>
      <c r="B1461" s="441"/>
      <c r="C1461" s="441"/>
      <c r="D1461" s="441"/>
      <c r="E1461" s="441"/>
      <c r="F1461" s="441"/>
      <c r="G1461" s="441"/>
    </row>
    <row r="1462" spans="1:7" x14ac:dyDescent="0.25">
      <c r="A1462" s="442"/>
      <c r="B1462" s="441"/>
      <c r="C1462" s="441"/>
      <c r="D1462" s="441"/>
      <c r="E1462" s="441"/>
      <c r="F1462" s="441"/>
      <c r="G1462" s="441"/>
    </row>
    <row r="1463" spans="1:7" x14ac:dyDescent="0.25">
      <c r="A1463" s="442"/>
      <c r="B1463" s="441"/>
      <c r="C1463" s="441"/>
      <c r="D1463" s="441"/>
      <c r="E1463" s="441"/>
      <c r="F1463" s="441"/>
      <c r="G1463" s="441"/>
    </row>
    <row r="1464" spans="1:7" x14ac:dyDescent="0.25">
      <c r="A1464" s="442"/>
      <c r="B1464" s="441"/>
      <c r="C1464" s="441"/>
      <c r="D1464" s="441"/>
      <c r="E1464" s="441"/>
      <c r="F1464" s="441"/>
      <c r="G1464" s="441"/>
    </row>
    <row r="1465" spans="1:7" x14ac:dyDescent="0.25">
      <c r="A1465" s="442"/>
      <c r="B1465" s="441"/>
      <c r="C1465" s="441"/>
      <c r="D1465" s="441"/>
      <c r="E1465" s="441"/>
      <c r="F1465" s="441"/>
      <c r="G1465" s="441"/>
    </row>
    <row r="1466" spans="1:7" x14ac:dyDescent="0.25">
      <c r="A1466" s="442"/>
      <c r="B1466" s="441"/>
      <c r="C1466" s="441"/>
      <c r="D1466" s="441"/>
      <c r="E1466" s="441"/>
      <c r="F1466" s="441"/>
      <c r="G1466" s="441"/>
    </row>
    <row r="1467" spans="1:7" x14ac:dyDescent="0.25">
      <c r="A1467" s="442"/>
      <c r="B1467" s="441"/>
      <c r="C1467" s="441"/>
      <c r="D1467" s="441"/>
      <c r="E1467" s="441"/>
      <c r="F1467" s="441"/>
      <c r="G1467" s="441"/>
    </row>
    <row r="1468" spans="1:7" x14ac:dyDescent="0.25">
      <c r="A1468" s="442"/>
      <c r="B1468" s="441"/>
      <c r="C1468" s="441"/>
      <c r="D1468" s="441"/>
      <c r="E1468" s="441"/>
      <c r="F1468" s="441"/>
      <c r="G1468" s="441"/>
    </row>
    <row r="1469" spans="1:7" x14ac:dyDescent="0.25">
      <c r="A1469" s="442"/>
      <c r="B1469" s="441"/>
      <c r="C1469" s="441"/>
      <c r="D1469" s="441"/>
      <c r="E1469" s="441"/>
      <c r="F1469" s="441"/>
      <c r="G1469" s="441"/>
    </row>
    <row r="1470" spans="1:7" x14ac:dyDescent="0.25">
      <c r="A1470" s="442"/>
      <c r="B1470" s="441"/>
      <c r="C1470" s="441"/>
      <c r="D1470" s="441"/>
      <c r="E1470" s="441"/>
      <c r="F1470" s="441"/>
      <c r="G1470" s="441"/>
    </row>
    <row r="1471" spans="1:7" x14ac:dyDescent="0.25">
      <c r="A1471" s="442"/>
      <c r="B1471" s="441"/>
      <c r="C1471" s="441"/>
      <c r="D1471" s="441"/>
      <c r="E1471" s="441"/>
      <c r="F1471" s="441"/>
      <c r="G1471" s="441"/>
    </row>
    <row r="1472" spans="1:7" x14ac:dyDescent="0.25">
      <c r="A1472" s="442"/>
      <c r="B1472" s="441"/>
      <c r="C1472" s="441"/>
      <c r="D1472" s="441"/>
      <c r="E1472" s="441"/>
      <c r="F1472" s="441"/>
      <c r="G1472" s="441"/>
    </row>
    <row r="1473" spans="1:7" x14ac:dyDescent="0.25">
      <c r="A1473" s="442"/>
      <c r="B1473" s="441"/>
      <c r="C1473" s="441"/>
      <c r="D1473" s="441"/>
      <c r="E1473" s="441"/>
      <c r="F1473" s="441"/>
      <c r="G1473" s="441"/>
    </row>
    <row r="1474" spans="1:7" x14ac:dyDescent="0.25">
      <c r="A1474" s="442"/>
      <c r="B1474" s="441"/>
      <c r="C1474" s="441"/>
      <c r="D1474" s="441"/>
      <c r="E1474" s="441"/>
      <c r="F1474" s="441"/>
      <c r="G1474" s="441"/>
    </row>
    <row r="1475" spans="1:7" x14ac:dyDescent="0.25">
      <c r="A1475" s="442"/>
      <c r="B1475" s="441"/>
      <c r="C1475" s="441"/>
      <c r="D1475" s="441"/>
      <c r="E1475" s="441"/>
      <c r="F1475" s="441"/>
      <c r="G1475" s="441"/>
    </row>
    <row r="1476" spans="1:7" x14ac:dyDescent="0.25">
      <c r="A1476" s="442"/>
      <c r="B1476" s="441"/>
      <c r="C1476" s="441"/>
      <c r="D1476" s="441"/>
      <c r="E1476" s="441"/>
      <c r="F1476" s="441"/>
      <c r="G1476" s="441"/>
    </row>
    <row r="1477" spans="1:7" x14ac:dyDescent="0.25">
      <c r="A1477" s="442"/>
      <c r="B1477" s="441"/>
      <c r="C1477" s="441"/>
      <c r="D1477" s="441"/>
      <c r="E1477" s="441"/>
      <c r="F1477" s="441"/>
      <c r="G1477" s="441"/>
    </row>
    <row r="1478" spans="1:7" x14ac:dyDescent="0.25">
      <c r="A1478" s="442"/>
      <c r="B1478" s="441"/>
      <c r="C1478" s="441"/>
      <c r="D1478" s="441"/>
      <c r="E1478" s="441"/>
      <c r="F1478" s="441"/>
      <c r="G1478" s="441"/>
    </row>
    <row r="1479" spans="1:7" x14ac:dyDescent="0.25">
      <c r="A1479" s="442"/>
      <c r="B1479" s="441"/>
      <c r="C1479" s="441"/>
      <c r="D1479" s="441"/>
      <c r="E1479" s="441"/>
      <c r="F1479" s="441"/>
      <c r="G1479" s="441"/>
    </row>
    <row r="1480" spans="1:7" x14ac:dyDescent="0.25">
      <c r="A1480" s="442"/>
      <c r="B1480" s="441"/>
      <c r="C1480" s="441"/>
      <c r="D1480" s="441"/>
      <c r="E1480" s="441"/>
      <c r="F1480" s="441"/>
      <c r="G1480" s="441"/>
    </row>
    <row r="1481" spans="1:7" x14ac:dyDescent="0.25">
      <c r="A1481" s="442"/>
      <c r="B1481" s="441"/>
      <c r="C1481" s="441"/>
      <c r="D1481" s="441"/>
      <c r="E1481" s="441"/>
      <c r="F1481" s="441"/>
      <c r="G1481" s="441"/>
    </row>
    <row r="1482" spans="1:7" x14ac:dyDescent="0.25">
      <c r="A1482" s="442"/>
      <c r="B1482" s="441"/>
      <c r="C1482" s="441"/>
      <c r="D1482" s="441"/>
      <c r="E1482" s="441"/>
      <c r="F1482" s="441"/>
      <c r="G1482" s="441"/>
    </row>
    <row r="1483" spans="1:7" x14ac:dyDescent="0.25">
      <c r="A1483" s="442"/>
      <c r="B1483" s="441"/>
      <c r="C1483" s="441"/>
      <c r="D1483" s="441"/>
      <c r="E1483" s="441"/>
      <c r="F1483" s="441"/>
      <c r="G1483" s="441"/>
    </row>
    <row r="1484" spans="1:7" x14ac:dyDescent="0.25">
      <c r="A1484" s="442"/>
      <c r="B1484" s="441"/>
      <c r="C1484" s="441"/>
      <c r="D1484" s="441"/>
      <c r="E1484" s="441"/>
      <c r="F1484" s="441"/>
      <c r="G1484" s="441"/>
    </row>
    <row r="1485" spans="1:7" x14ac:dyDescent="0.25">
      <c r="A1485" s="442"/>
      <c r="B1485" s="441"/>
      <c r="C1485" s="441"/>
      <c r="D1485" s="441"/>
      <c r="E1485" s="441"/>
      <c r="F1485" s="441"/>
      <c r="G1485" s="441"/>
    </row>
    <row r="1486" spans="1:7" x14ac:dyDescent="0.25">
      <c r="A1486" s="442"/>
      <c r="B1486" s="441"/>
      <c r="C1486" s="441"/>
      <c r="D1486" s="441"/>
      <c r="E1486" s="441"/>
      <c r="F1486" s="441"/>
      <c r="G1486" s="441"/>
    </row>
    <row r="1487" spans="1:7" x14ac:dyDescent="0.25">
      <c r="A1487" s="442"/>
      <c r="B1487" s="441"/>
      <c r="C1487" s="441"/>
      <c r="D1487" s="441"/>
      <c r="E1487" s="441"/>
      <c r="F1487" s="441"/>
      <c r="G1487" s="441"/>
    </row>
    <row r="1488" spans="1:7" x14ac:dyDescent="0.25">
      <c r="A1488" s="442"/>
      <c r="B1488" s="441"/>
      <c r="C1488" s="441"/>
      <c r="D1488" s="441"/>
      <c r="E1488" s="441"/>
      <c r="F1488" s="441"/>
      <c r="G1488" s="441"/>
    </row>
    <row r="1489" spans="1:7" x14ac:dyDescent="0.25">
      <c r="A1489" s="442"/>
      <c r="B1489" s="441"/>
      <c r="C1489" s="441"/>
      <c r="D1489" s="441"/>
      <c r="E1489" s="441"/>
      <c r="F1489" s="441"/>
      <c r="G1489" s="441"/>
    </row>
    <row r="1490" spans="1:7" x14ac:dyDescent="0.25">
      <c r="A1490" s="442"/>
      <c r="B1490" s="441"/>
      <c r="C1490" s="441"/>
      <c r="D1490" s="441"/>
      <c r="E1490" s="441"/>
      <c r="F1490" s="441"/>
      <c r="G1490" s="441"/>
    </row>
    <row r="1491" spans="1:7" x14ac:dyDescent="0.25">
      <c r="A1491" s="442"/>
      <c r="B1491" s="441"/>
      <c r="C1491" s="441"/>
      <c r="D1491" s="441"/>
      <c r="E1491" s="441"/>
      <c r="F1491" s="441"/>
      <c r="G1491" s="441"/>
    </row>
    <row r="1492" spans="1:7" x14ac:dyDescent="0.25">
      <c r="A1492" s="442"/>
      <c r="B1492" s="441"/>
      <c r="C1492" s="441"/>
      <c r="D1492" s="441"/>
      <c r="E1492" s="441"/>
      <c r="F1492" s="441"/>
      <c r="G1492" s="441"/>
    </row>
    <row r="1493" spans="1:7" x14ac:dyDescent="0.25">
      <c r="A1493" s="442"/>
      <c r="B1493" s="441"/>
      <c r="C1493" s="441"/>
      <c r="D1493" s="441"/>
      <c r="E1493" s="441"/>
      <c r="F1493" s="441"/>
      <c r="G1493" s="441"/>
    </row>
    <row r="1494" spans="1:7" x14ac:dyDescent="0.25">
      <c r="A1494" s="442"/>
      <c r="B1494" s="441"/>
      <c r="C1494" s="441"/>
      <c r="D1494" s="441"/>
      <c r="E1494" s="441"/>
      <c r="F1494" s="441"/>
      <c r="G1494" s="441"/>
    </row>
    <row r="1495" spans="1:7" x14ac:dyDescent="0.25">
      <c r="A1495" s="442"/>
      <c r="B1495" s="441"/>
      <c r="C1495" s="441"/>
      <c r="D1495" s="441"/>
      <c r="E1495" s="441"/>
      <c r="F1495" s="441"/>
      <c r="G1495" s="441"/>
    </row>
    <row r="1496" spans="1:7" x14ac:dyDescent="0.25">
      <c r="A1496" s="442"/>
      <c r="B1496" s="441"/>
      <c r="C1496" s="441"/>
      <c r="D1496" s="441"/>
      <c r="E1496" s="441"/>
      <c r="F1496" s="441"/>
      <c r="G1496" s="441"/>
    </row>
    <row r="1497" spans="1:7" x14ac:dyDescent="0.25">
      <c r="A1497" s="442"/>
      <c r="B1497" s="441"/>
      <c r="C1497" s="441"/>
      <c r="D1497" s="441"/>
      <c r="E1497" s="441"/>
      <c r="F1497" s="441"/>
      <c r="G1497" s="441"/>
    </row>
    <row r="1498" spans="1:7" x14ac:dyDescent="0.25">
      <c r="A1498" s="442"/>
      <c r="B1498" s="441"/>
      <c r="C1498" s="441"/>
      <c r="D1498" s="441"/>
      <c r="E1498" s="441"/>
      <c r="F1498" s="441"/>
      <c r="G1498" s="441"/>
    </row>
    <row r="1499" spans="1:7" x14ac:dyDescent="0.25">
      <c r="A1499" s="442"/>
      <c r="B1499" s="441"/>
      <c r="C1499" s="441"/>
      <c r="D1499" s="441"/>
      <c r="E1499" s="441"/>
      <c r="F1499" s="441"/>
      <c r="G1499" s="441"/>
    </row>
    <row r="1500" spans="1:7" x14ac:dyDescent="0.25">
      <c r="A1500" s="442"/>
      <c r="B1500" s="441"/>
      <c r="C1500" s="441"/>
      <c r="D1500" s="441"/>
      <c r="E1500" s="441"/>
      <c r="F1500" s="441"/>
      <c r="G1500" s="441"/>
    </row>
    <row r="1501" spans="1:7" x14ac:dyDescent="0.25">
      <c r="A1501" s="442"/>
      <c r="B1501" s="441"/>
      <c r="C1501" s="441"/>
      <c r="D1501" s="441"/>
      <c r="E1501" s="441"/>
      <c r="F1501" s="441"/>
      <c r="G1501" s="441"/>
    </row>
    <row r="1502" spans="1:7" x14ac:dyDescent="0.25">
      <c r="A1502" s="442"/>
      <c r="B1502" s="441"/>
      <c r="C1502" s="441"/>
      <c r="D1502" s="441"/>
      <c r="E1502" s="441"/>
      <c r="F1502" s="441"/>
      <c r="G1502" s="441"/>
    </row>
    <row r="1503" spans="1:7" x14ac:dyDescent="0.25">
      <c r="A1503" s="442"/>
      <c r="B1503" s="441"/>
      <c r="C1503" s="441"/>
      <c r="D1503" s="441"/>
      <c r="E1503" s="441"/>
      <c r="F1503" s="441"/>
      <c r="G1503" s="441"/>
    </row>
    <row r="1504" spans="1:7" x14ac:dyDescent="0.25">
      <c r="A1504" s="442"/>
      <c r="B1504" s="441"/>
      <c r="C1504" s="441"/>
      <c r="D1504" s="441"/>
      <c r="E1504" s="441"/>
      <c r="F1504" s="441"/>
      <c r="G1504" s="441"/>
    </row>
    <row r="1505" spans="1:7" x14ac:dyDescent="0.25">
      <c r="A1505" s="442"/>
      <c r="B1505" s="441"/>
      <c r="C1505" s="441"/>
      <c r="D1505" s="441"/>
      <c r="E1505" s="441"/>
      <c r="F1505" s="441"/>
      <c r="G1505" s="441"/>
    </row>
    <row r="1506" spans="1:7" x14ac:dyDescent="0.25">
      <c r="A1506" s="442"/>
      <c r="B1506" s="441"/>
      <c r="C1506" s="441"/>
      <c r="D1506" s="441"/>
      <c r="E1506" s="441"/>
      <c r="F1506" s="441"/>
      <c r="G1506" s="441"/>
    </row>
    <row r="1507" spans="1:7" x14ac:dyDescent="0.25">
      <c r="A1507" s="442"/>
      <c r="B1507" s="441"/>
      <c r="C1507" s="441"/>
      <c r="D1507" s="441"/>
      <c r="E1507" s="441"/>
      <c r="F1507" s="441"/>
      <c r="G1507" s="441"/>
    </row>
    <row r="1508" spans="1:7" x14ac:dyDescent="0.25">
      <c r="A1508" s="442"/>
      <c r="B1508" s="441"/>
      <c r="C1508" s="441"/>
      <c r="D1508" s="441"/>
      <c r="E1508" s="441"/>
      <c r="F1508" s="441"/>
      <c r="G1508" s="441"/>
    </row>
    <row r="1509" spans="1:7" x14ac:dyDescent="0.25">
      <c r="A1509" s="442"/>
      <c r="B1509" s="441"/>
      <c r="C1509" s="441"/>
      <c r="D1509" s="441"/>
      <c r="E1509" s="441"/>
      <c r="F1509" s="441"/>
      <c r="G1509" s="441"/>
    </row>
    <row r="1510" spans="1:7" x14ac:dyDescent="0.25">
      <c r="A1510" s="442"/>
      <c r="B1510" s="441"/>
      <c r="C1510" s="441"/>
      <c r="D1510" s="441"/>
      <c r="E1510" s="441"/>
      <c r="F1510" s="441"/>
      <c r="G1510" s="441"/>
    </row>
    <row r="1511" spans="1:7" x14ac:dyDescent="0.25">
      <c r="A1511" s="442"/>
      <c r="B1511" s="441"/>
      <c r="C1511" s="441"/>
      <c r="D1511" s="441"/>
      <c r="E1511" s="441"/>
      <c r="F1511" s="441"/>
      <c r="G1511" s="441"/>
    </row>
    <row r="1512" spans="1:7" x14ac:dyDescent="0.25">
      <c r="A1512" s="442"/>
      <c r="B1512" s="441"/>
      <c r="C1512" s="441"/>
      <c r="D1512" s="441"/>
      <c r="E1512" s="441"/>
      <c r="F1512" s="441"/>
      <c r="G1512" s="441"/>
    </row>
    <row r="1513" spans="1:7" x14ac:dyDescent="0.25">
      <c r="A1513" s="442"/>
      <c r="B1513" s="441"/>
      <c r="C1513" s="441"/>
      <c r="D1513" s="441"/>
      <c r="E1513" s="441"/>
      <c r="F1513" s="441"/>
      <c r="G1513" s="441"/>
    </row>
    <row r="1514" spans="1:7" x14ac:dyDescent="0.25">
      <c r="A1514" s="442"/>
      <c r="B1514" s="441"/>
      <c r="C1514" s="441"/>
      <c r="D1514" s="441"/>
      <c r="E1514" s="441"/>
      <c r="F1514" s="441"/>
      <c r="G1514" s="441"/>
    </row>
    <row r="1515" spans="1:7" x14ac:dyDescent="0.25">
      <c r="A1515" s="442"/>
      <c r="B1515" s="441"/>
      <c r="C1515" s="441"/>
      <c r="D1515" s="441"/>
      <c r="E1515" s="441"/>
      <c r="F1515" s="441"/>
      <c r="G1515" s="441"/>
    </row>
    <row r="1516" spans="1:7" x14ac:dyDescent="0.25">
      <c r="A1516" s="442"/>
      <c r="B1516" s="441"/>
      <c r="C1516" s="441"/>
      <c r="D1516" s="441"/>
      <c r="E1516" s="441"/>
      <c r="F1516" s="441"/>
      <c r="G1516" s="441"/>
    </row>
    <row r="1517" spans="1:7" x14ac:dyDescent="0.25">
      <c r="A1517" s="442"/>
      <c r="B1517" s="441"/>
      <c r="C1517" s="441"/>
      <c r="D1517" s="441"/>
      <c r="E1517" s="441"/>
      <c r="F1517" s="441"/>
      <c r="G1517" s="441"/>
    </row>
    <row r="1518" spans="1:7" x14ac:dyDescent="0.25">
      <c r="A1518" s="442"/>
      <c r="B1518" s="441"/>
      <c r="C1518" s="441"/>
      <c r="D1518" s="441"/>
      <c r="E1518" s="441"/>
      <c r="F1518" s="441"/>
      <c r="G1518" s="441"/>
    </row>
    <row r="1519" spans="1:7" x14ac:dyDescent="0.25">
      <c r="A1519" s="442"/>
      <c r="B1519" s="441"/>
      <c r="C1519" s="441"/>
      <c r="D1519" s="441"/>
      <c r="E1519" s="441"/>
      <c r="F1519" s="441"/>
      <c r="G1519" s="441"/>
    </row>
    <row r="1520" spans="1:7" x14ac:dyDescent="0.25">
      <c r="A1520" s="442"/>
      <c r="B1520" s="441"/>
      <c r="C1520" s="441"/>
      <c r="D1520" s="441"/>
      <c r="E1520" s="441"/>
      <c r="F1520" s="441"/>
      <c r="G1520" s="441"/>
    </row>
    <row r="1521" spans="1:7" x14ac:dyDescent="0.25">
      <c r="A1521" s="442"/>
      <c r="B1521" s="441"/>
      <c r="C1521" s="441"/>
      <c r="D1521" s="441"/>
      <c r="E1521" s="441"/>
      <c r="F1521" s="441"/>
      <c r="G1521" s="441"/>
    </row>
    <row r="1522" spans="1:7" x14ac:dyDescent="0.25">
      <c r="A1522" s="442"/>
      <c r="B1522" s="441"/>
      <c r="C1522" s="441"/>
      <c r="D1522" s="441"/>
      <c r="E1522" s="441"/>
      <c r="F1522" s="441"/>
      <c r="G1522" s="441"/>
    </row>
    <row r="1523" spans="1:7" x14ac:dyDescent="0.25">
      <c r="A1523" s="442"/>
      <c r="B1523" s="441"/>
      <c r="C1523" s="441"/>
      <c r="D1523" s="441"/>
      <c r="E1523" s="441"/>
      <c r="F1523" s="441"/>
      <c r="G1523" s="441"/>
    </row>
    <row r="1524" spans="1:7" x14ac:dyDescent="0.25">
      <c r="A1524" s="442"/>
      <c r="B1524" s="441"/>
      <c r="C1524" s="441"/>
      <c r="D1524" s="441"/>
      <c r="E1524" s="441"/>
      <c r="F1524" s="441"/>
      <c r="G1524" s="441"/>
    </row>
    <row r="1525" spans="1:7" x14ac:dyDescent="0.25">
      <c r="A1525" s="442"/>
      <c r="B1525" s="441"/>
      <c r="C1525" s="441"/>
      <c r="D1525" s="441"/>
      <c r="E1525" s="441"/>
      <c r="F1525" s="441"/>
      <c r="G1525" s="441"/>
    </row>
    <row r="1526" spans="1:7" x14ac:dyDescent="0.25">
      <c r="A1526" s="442"/>
      <c r="B1526" s="441"/>
      <c r="C1526" s="441"/>
      <c r="D1526" s="441"/>
      <c r="E1526" s="441"/>
      <c r="F1526" s="441"/>
      <c r="G1526" s="441"/>
    </row>
    <row r="1527" spans="1:7" x14ac:dyDescent="0.25">
      <c r="A1527" s="442"/>
      <c r="B1527" s="441"/>
      <c r="C1527" s="441"/>
      <c r="D1527" s="441"/>
      <c r="E1527" s="441"/>
      <c r="F1527" s="441"/>
      <c r="G1527" s="441"/>
    </row>
    <row r="1528" spans="1:7" x14ac:dyDescent="0.25">
      <c r="A1528" s="442"/>
      <c r="B1528" s="441"/>
      <c r="C1528" s="441"/>
      <c r="D1528" s="441"/>
      <c r="E1528" s="441"/>
      <c r="F1528" s="441"/>
      <c r="G1528" s="441"/>
    </row>
    <row r="1529" spans="1:7" x14ac:dyDescent="0.25">
      <c r="A1529" s="442"/>
      <c r="B1529" s="441"/>
      <c r="C1529" s="441"/>
      <c r="D1529" s="441"/>
      <c r="E1529" s="441"/>
      <c r="F1529" s="441"/>
      <c r="G1529" s="441"/>
    </row>
    <row r="1530" spans="1:7" x14ac:dyDescent="0.25">
      <c r="A1530" s="442"/>
      <c r="B1530" s="441"/>
      <c r="C1530" s="441"/>
      <c r="D1530" s="441"/>
      <c r="E1530" s="441"/>
      <c r="F1530" s="441"/>
      <c r="G1530" s="441"/>
    </row>
    <row r="1531" spans="1:7" x14ac:dyDescent="0.25">
      <c r="A1531" s="442"/>
      <c r="B1531" s="441"/>
      <c r="C1531" s="441"/>
      <c r="D1531" s="441"/>
      <c r="E1531" s="441"/>
      <c r="F1531" s="441"/>
      <c r="G1531" s="441"/>
    </row>
    <row r="1532" spans="1:7" x14ac:dyDescent="0.25">
      <c r="A1532" s="442"/>
      <c r="B1532" s="441"/>
      <c r="C1532" s="441"/>
      <c r="D1532" s="441"/>
      <c r="E1532" s="441"/>
      <c r="F1532" s="441"/>
      <c r="G1532" s="441"/>
    </row>
    <row r="1533" spans="1:7" x14ac:dyDescent="0.25">
      <c r="A1533" s="442"/>
      <c r="B1533" s="441"/>
      <c r="C1533" s="441"/>
      <c r="D1533" s="441"/>
      <c r="E1533" s="441"/>
      <c r="F1533" s="441"/>
      <c r="G1533" s="441"/>
    </row>
    <row r="1534" spans="1:7" x14ac:dyDescent="0.25">
      <c r="A1534" s="442"/>
      <c r="B1534" s="441"/>
      <c r="C1534" s="441"/>
      <c r="D1534" s="441"/>
      <c r="E1534" s="441"/>
      <c r="F1534" s="441"/>
      <c r="G1534" s="441"/>
    </row>
    <row r="1535" spans="1:7" x14ac:dyDescent="0.25">
      <c r="A1535" s="442"/>
      <c r="B1535" s="441"/>
      <c r="C1535" s="441"/>
      <c r="D1535" s="441"/>
      <c r="E1535" s="441"/>
      <c r="F1535" s="441"/>
      <c r="G1535" s="441"/>
    </row>
    <row r="1536" spans="1:7" x14ac:dyDescent="0.25">
      <c r="A1536" s="442"/>
      <c r="B1536" s="441"/>
      <c r="C1536" s="441"/>
      <c r="D1536" s="441"/>
      <c r="E1536" s="441"/>
      <c r="F1536" s="441"/>
      <c r="G1536" s="441"/>
    </row>
    <row r="1537" spans="1:7" x14ac:dyDescent="0.25">
      <c r="A1537" s="442"/>
      <c r="B1537" s="441"/>
      <c r="C1537" s="441"/>
      <c r="D1537" s="441"/>
      <c r="E1537" s="441"/>
      <c r="F1537" s="441"/>
      <c r="G1537" s="441"/>
    </row>
    <row r="1538" spans="1:7" x14ac:dyDescent="0.25">
      <c r="A1538" s="442"/>
      <c r="B1538" s="441"/>
      <c r="C1538" s="441"/>
      <c r="D1538" s="441"/>
      <c r="E1538" s="441"/>
      <c r="F1538" s="441"/>
      <c r="G1538" s="441"/>
    </row>
    <row r="1539" spans="1:7" x14ac:dyDescent="0.25">
      <c r="A1539" s="442"/>
      <c r="B1539" s="441"/>
      <c r="C1539" s="441"/>
      <c r="D1539" s="441"/>
      <c r="E1539" s="441"/>
      <c r="F1539" s="441"/>
      <c r="G1539" s="441"/>
    </row>
    <row r="1540" spans="1:7" x14ac:dyDescent="0.25">
      <c r="A1540" s="442"/>
      <c r="B1540" s="441"/>
      <c r="C1540" s="441"/>
      <c r="D1540" s="441"/>
      <c r="E1540" s="441"/>
      <c r="F1540" s="441"/>
      <c r="G1540" s="441"/>
    </row>
    <row r="1541" spans="1:7" x14ac:dyDescent="0.25">
      <c r="A1541" s="442"/>
      <c r="B1541" s="441"/>
      <c r="C1541" s="441"/>
      <c r="D1541" s="441"/>
      <c r="E1541" s="441"/>
      <c r="F1541" s="441"/>
      <c r="G1541" s="441"/>
    </row>
    <row r="1542" spans="1:7" x14ac:dyDescent="0.25">
      <c r="A1542" s="442"/>
      <c r="B1542" s="441"/>
      <c r="C1542" s="441"/>
      <c r="D1542" s="441"/>
      <c r="E1542" s="441"/>
      <c r="F1542" s="441"/>
      <c r="G1542" s="441"/>
    </row>
    <row r="1543" spans="1:7" x14ac:dyDescent="0.25">
      <c r="A1543" s="442"/>
      <c r="B1543" s="441"/>
      <c r="C1543" s="441"/>
      <c r="D1543" s="441"/>
      <c r="E1543" s="441"/>
      <c r="F1543" s="441"/>
      <c r="G1543" s="441"/>
    </row>
    <row r="1544" spans="1:7" x14ac:dyDescent="0.25">
      <c r="A1544" s="442"/>
      <c r="B1544" s="441"/>
      <c r="C1544" s="441"/>
      <c r="D1544" s="441"/>
      <c r="E1544" s="441"/>
      <c r="F1544" s="441"/>
      <c r="G1544" s="441"/>
    </row>
    <row r="1545" spans="1:7" x14ac:dyDescent="0.25">
      <c r="A1545" s="442"/>
      <c r="B1545" s="441"/>
      <c r="C1545" s="441"/>
      <c r="D1545" s="441"/>
      <c r="E1545" s="441"/>
      <c r="F1545" s="441"/>
      <c r="G1545" s="441"/>
    </row>
    <row r="1546" spans="1:7" x14ac:dyDescent="0.25">
      <c r="A1546" s="442"/>
      <c r="B1546" s="441"/>
      <c r="C1546" s="441"/>
      <c r="D1546" s="441"/>
      <c r="E1546" s="441"/>
      <c r="F1546" s="441"/>
      <c r="G1546" s="441"/>
    </row>
    <row r="1547" spans="1:7" x14ac:dyDescent="0.25">
      <c r="A1547" s="442"/>
      <c r="B1547" s="441"/>
      <c r="C1547" s="441"/>
      <c r="D1547" s="441"/>
      <c r="E1547" s="441"/>
      <c r="F1547" s="441"/>
      <c r="G1547" s="441"/>
    </row>
    <row r="1548" spans="1:7" x14ac:dyDescent="0.25">
      <c r="A1548" s="442"/>
      <c r="B1548" s="441"/>
      <c r="C1548" s="441"/>
      <c r="D1548" s="441"/>
      <c r="E1548" s="441"/>
      <c r="F1548" s="441"/>
      <c r="G1548" s="441"/>
    </row>
    <row r="1549" spans="1:7" x14ac:dyDescent="0.25">
      <c r="A1549" s="442"/>
      <c r="B1549" s="441"/>
      <c r="C1549" s="441"/>
      <c r="D1549" s="441"/>
      <c r="E1549" s="441"/>
      <c r="F1549" s="441"/>
      <c r="G1549" s="441"/>
    </row>
    <row r="1550" spans="1:7" x14ac:dyDescent="0.25">
      <c r="A1550" s="442"/>
      <c r="B1550" s="441"/>
      <c r="C1550" s="441"/>
      <c r="D1550" s="441"/>
      <c r="E1550" s="441"/>
      <c r="F1550" s="441"/>
      <c r="G1550" s="441"/>
    </row>
    <row r="1551" spans="1:7" x14ac:dyDescent="0.25">
      <c r="A1551" s="442"/>
      <c r="B1551" s="441"/>
      <c r="C1551" s="441"/>
      <c r="D1551" s="441"/>
      <c r="E1551" s="441"/>
      <c r="F1551" s="441"/>
      <c r="G1551" s="441"/>
    </row>
    <row r="1552" spans="1:7" x14ac:dyDescent="0.25">
      <c r="A1552" s="442"/>
      <c r="B1552" s="441"/>
      <c r="C1552" s="441"/>
      <c r="D1552" s="441"/>
      <c r="E1552" s="441"/>
      <c r="F1552" s="441"/>
      <c r="G1552" s="441"/>
    </row>
    <row r="1553" spans="1:7" x14ac:dyDescent="0.25">
      <c r="A1553" s="442"/>
      <c r="B1553" s="441"/>
      <c r="C1553" s="441"/>
      <c r="D1553" s="441"/>
      <c r="E1553" s="441"/>
      <c r="F1553" s="441"/>
      <c r="G1553" s="441"/>
    </row>
    <row r="1554" spans="1:7" x14ac:dyDescent="0.25">
      <c r="A1554" s="442"/>
      <c r="B1554" s="441"/>
      <c r="C1554" s="441"/>
      <c r="D1554" s="441"/>
      <c r="E1554" s="441"/>
      <c r="F1554" s="441"/>
      <c r="G1554" s="441"/>
    </row>
    <row r="1555" spans="1:7" x14ac:dyDescent="0.25">
      <c r="A1555" s="442"/>
      <c r="B1555" s="441"/>
      <c r="C1555" s="441"/>
      <c r="D1555" s="441"/>
      <c r="E1555" s="441"/>
      <c r="F1555" s="441"/>
      <c r="G1555" s="441"/>
    </row>
    <row r="1556" spans="1:7" x14ac:dyDescent="0.25">
      <c r="A1556" s="442"/>
      <c r="B1556" s="441"/>
      <c r="C1556" s="441"/>
      <c r="D1556" s="441"/>
      <c r="E1556" s="441"/>
      <c r="F1556" s="441"/>
      <c r="G1556" s="441"/>
    </row>
    <row r="1557" spans="1:7" x14ac:dyDescent="0.25">
      <c r="A1557" s="442"/>
      <c r="B1557" s="441"/>
      <c r="C1557" s="441"/>
      <c r="D1557" s="441"/>
      <c r="E1557" s="441"/>
      <c r="F1557" s="441"/>
      <c r="G1557" s="441"/>
    </row>
    <row r="1558" spans="1:7" x14ac:dyDescent="0.25">
      <c r="A1558" s="442"/>
      <c r="B1558" s="441"/>
      <c r="C1558" s="441"/>
      <c r="D1558" s="441"/>
      <c r="E1558" s="441"/>
      <c r="F1558" s="441"/>
      <c r="G1558" s="441"/>
    </row>
    <row r="1559" spans="1:7" x14ac:dyDescent="0.25">
      <c r="A1559" s="442"/>
      <c r="B1559" s="441"/>
      <c r="C1559" s="441"/>
      <c r="D1559" s="441"/>
      <c r="E1559" s="441"/>
      <c r="F1559" s="441"/>
      <c r="G1559" s="441"/>
    </row>
    <row r="1560" spans="1:7" x14ac:dyDescent="0.25">
      <c r="A1560" s="442"/>
      <c r="B1560" s="441"/>
      <c r="C1560" s="441"/>
      <c r="D1560" s="441"/>
      <c r="E1560" s="441"/>
      <c r="F1560" s="441"/>
      <c r="G1560" s="441"/>
    </row>
    <row r="1561" spans="1:7" x14ac:dyDescent="0.25">
      <c r="A1561" s="442"/>
      <c r="B1561" s="441"/>
      <c r="C1561" s="441"/>
      <c r="D1561" s="441"/>
      <c r="E1561" s="441"/>
      <c r="F1561" s="441"/>
      <c r="G1561" s="441"/>
    </row>
    <row r="1562" spans="1:7" x14ac:dyDescent="0.25">
      <c r="A1562" s="442"/>
      <c r="B1562" s="441"/>
      <c r="C1562" s="441"/>
      <c r="D1562" s="441"/>
      <c r="E1562" s="441"/>
      <c r="F1562" s="441"/>
      <c r="G1562" s="441"/>
    </row>
    <row r="1563" spans="1:7" x14ac:dyDescent="0.25">
      <c r="A1563" s="442"/>
      <c r="B1563" s="441"/>
      <c r="C1563" s="441"/>
      <c r="D1563" s="441"/>
      <c r="E1563" s="441"/>
      <c r="F1563" s="441"/>
      <c r="G1563" s="441"/>
    </row>
    <row r="1564" spans="1:7" x14ac:dyDescent="0.25">
      <c r="A1564" s="442"/>
      <c r="B1564" s="441"/>
      <c r="C1564" s="441"/>
      <c r="D1564" s="441"/>
      <c r="E1564" s="441"/>
      <c r="F1564" s="441"/>
      <c r="G1564" s="441"/>
    </row>
    <row r="1565" spans="1:7" x14ac:dyDescent="0.25">
      <c r="A1565" s="442"/>
      <c r="B1565" s="441"/>
      <c r="C1565" s="441"/>
      <c r="D1565" s="441"/>
      <c r="E1565" s="441"/>
      <c r="F1565" s="441"/>
      <c r="G1565" s="441"/>
    </row>
    <row r="1566" spans="1:7" x14ac:dyDescent="0.25">
      <c r="A1566" s="442"/>
      <c r="B1566" s="441"/>
      <c r="C1566" s="441"/>
      <c r="D1566" s="441"/>
      <c r="E1566" s="441"/>
      <c r="F1566" s="441"/>
      <c r="G1566" s="441"/>
    </row>
    <row r="1567" spans="1:7" x14ac:dyDescent="0.25">
      <c r="A1567" s="442"/>
      <c r="B1567" s="441"/>
      <c r="C1567" s="441"/>
      <c r="D1567" s="441"/>
      <c r="E1567" s="441"/>
      <c r="F1567" s="441"/>
      <c r="G1567" s="441"/>
    </row>
    <row r="1568" spans="1:7" x14ac:dyDescent="0.25">
      <c r="A1568" s="442"/>
      <c r="B1568" s="441"/>
      <c r="C1568" s="441"/>
      <c r="D1568" s="441"/>
      <c r="E1568" s="441"/>
      <c r="F1568" s="441"/>
      <c r="G1568" s="441"/>
    </row>
    <row r="1569" spans="1:7" x14ac:dyDescent="0.25">
      <c r="A1569" s="442"/>
      <c r="B1569" s="441"/>
      <c r="C1569" s="441"/>
      <c r="D1569" s="441"/>
      <c r="E1569" s="441"/>
      <c r="F1569" s="441"/>
      <c r="G1569" s="441"/>
    </row>
    <row r="1570" spans="1:7" x14ac:dyDescent="0.25">
      <c r="A1570" s="442"/>
      <c r="B1570" s="441"/>
      <c r="C1570" s="441"/>
      <c r="D1570" s="441"/>
      <c r="E1570" s="441"/>
      <c r="F1570" s="441"/>
      <c r="G1570" s="441"/>
    </row>
    <row r="1571" spans="1:7" x14ac:dyDescent="0.25">
      <c r="A1571" s="442"/>
      <c r="B1571" s="441"/>
      <c r="C1571" s="441"/>
      <c r="D1571" s="441"/>
      <c r="E1571" s="441"/>
      <c r="F1571" s="441"/>
      <c r="G1571" s="441"/>
    </row>
    <row r="1572" spans="1:7" x14ac:dyDescent="0.25">
      <c r="A1572" s="442"/>
      <c r="B1572" s="441"/>
      <c r="C1572" s="441"/>
      <c r="D1572" s="441"/>
      <c r="E1572" s="441"/>
      <c r="F1572" s="441"/>
      <c r="G1572" s="441"/>
    </row>
    <row r="1573" spans="1:7" x14ac:dyDescent="0.25">
      <c r="A1573" s="442"/>
      <c r="B1573" s="441"/>
      <c r="C1573" s="441"/>
      <c r="D1573" s="441"/>
      <c r="E1573" s="441"/>
      <c r="F1573" s="441"/>
      <c r="G1573" s="441"/>
    </row>
    <row r="1574" spans="1:7" x14ac:dyDescent="0.25">
      <c r="A1574" s="442"/>
      <c r="B1574" s="441"/>
      <c r="C1574" s="441"/>
      <c r="D1574" s="441"/>
      <c r="E1574" s="441"/>
      <c r="F1574" s="441"/>
      <c r="G1574" s="441"/>
    </row>
    <row r="1575" spans="1:7" x14ac:dyDescent="0.25">
      <c r="A1575" s="442"/>
      <c r="B1575" s="441"/>
      <c r="C1575" s="441"/>
      <c r="D1575" s="441"/>
      <c r="E1575" s="441"/>
      <c r="F1575" s="441"/>
      <c r="G1575" s="441"/>
    </row>
    <row r="1576" spans="1:7" x14ac:dyDescent="0.25">
      <c r="A1576" s="442"/>
      <c r="B1576" s="441"/>
      <c r="C1576" s="441"/>
      <c r="D1576" s="441"/>
      <c r="E1576" s="441"/>
      <c r="F1576" s="441"/>
      <c r="G1576" s="441"/>
    </row>
    <row r="1577" spans="1:7" x14ac:dyDescent="0.25">
      <c r="A1577" s="442"/>
      <c r="B1577" s="441"/>
      <c r="C1577" s="441"/>
      <c r="D1577" s="441"/>
      <c r="E1577" s="441"/>
      <c r="F1577" s="441"/>
      <c r="G1577" s="441"/>
    </row>
    <row r="1578" spans="1:7" x14ac:dyDescent="0.25">
      <c r="A1578" s="442"/>
      <c r="B1578" s="441"/>
      <c r="C1578" s="441"/>
      <c r="D1578" s="441"/>
      <c r="E1578" s="441"/>
      <c r="F1578" s="441"/>
      <c r="G1578" s="441"/>
    </row>
    <row r="1579" spans="1:7" x14ac:dyDescent="0.25">
      <c r="A1579" s="442"/>
      <c r="B1579" s="441"/>
      <c r="C1579" s="441"/>
      <c r="D1579" s="441"/>
      <c r="E1579" s="441"/>
      <c r="F1579" s="441"/>
      <c r="G1579" s="441"/>
    </row>
    <row r="1580" spans="1:7" x14ac:dyDescent="0.25">
      <c r="A1580" s="442"/>
      <c r="B1580" s="441"/>
      <c r="C1580" s="441"/>
      <c r="D1580" s="441"/>
      <c r="E1580" s="441"/>
      <c r="F1580" s="441"/>
      <c r="G1580" s="441"/>
    </row>
    <row r="1581" spans="1:7" x14ac:dyDescent="0.25">
      <c r="A1581" s="442"/>
      <c r="B1581" s="441"/>
      <c r="C1581" s="441"/>
      <c r="D1581" s="441"/>
      <c r="E1581" s="441"/>
      <c r="F1581" s="441"/>
      <c r="G1581" s="441"/>
    </row>
    <row r="1582" spans="1:7" x14ac:dyDescent="0.25">
      <c r="A1582" s="442"/>
      <c r="B1582" s="441"/>
      <c r="C1582" s="441"/>
      <c r="D1582" s="441"/>
      <c r="E1582" s="441"/>
      <c r="F1582" s="441"/>
      <c r="G1582" s="441"/>
    </row>
    <row r="1583" spans="1:7" x14ac:dyDescent="0.25">
      <c r="A1583" s="442"/>
      <c r="B1583" s="441"/>
      <c r="C1583" s="441"/>
      <c r="D1583" s="441"/>
      <c r="E1583" s="441"/>
      <c r="F1583" s="441"/>
      <c r="G1583" s="441"/>
    </row>
    <row r="1584" spans="1:7" x14ac:dyDescent="0.25">
      <c r="A1584" s="442"/>
      <c r="B1584" s="441"/>
      <c r="C1584" s="441"/>
      <c r="D1584" s="441"/>
      <c r="E1584" s="441"/>
      <c r="F1584" s="441"/>
      <c r="G1584" s="441"/>
    </row>
    <row r="1585" spans="1:7" x14ac:dyDescent="0.25">
      <c r="A1585" s="442"/>
      <c r="B1585" s="441"/>
      <c r="C1585" s="441"/>
      <c r="D1585" s="441"/>
      <c r="E1585" s="441"/>
      <c r="F1585" s="441"/>
      <c r="G1585" s="441"/>
    </row>
    <row r="1586" spans="1:7" x14ac:dyDescent="0.25">
      <c r="A1586" s="442"/>
      <c r="B1586" s="441"/>
      <c r="C1586" s="441"/>
      <c r="D1586" s="441"/>
      <c r="E1586" s="441"/>
      <c r="F1586" s="441"/>
      <c r="G1586" s="441"/>
    </row>
    <row r="1587" spans="1:7" x14ac:dyDescent="0.25">
      <c r="A1587" s="442"/>
      <c r="B1587" s="441"/>
      <c r="C1587" s="441"/>
      <c r="D1587" s="441"/>
      <c r="E1587" s="441"/>
      <c r="F1587" s="441"/>
      <c r="G1587" s="441"/>
    </row>
    <row r="1588" spans="1:7" x14ac:dyDescent="0.25">
      <c r="A1588" s="442"/>
      <c r="B1588" s="441"/>
      <c r="C1588" s="441"/>
      <c r="D1588" s="441"/>
      <c r="E1588" s="441"/>
      <c r="F1588" s="441"/>
      <c r="G1588" s="441"/>
    </row>
    <row r="1589" spans="1:7" x14ac:dyDescent="0.25">
      <c r="A1589" s="442"/>
      <c r="B1589" s="441"/>
      <c r="C1589" s="441"/>
      <c r="D1589" s="441"/>
      <c r="E1589" s="441"/>
      <c r="F1589" s="441"/>
      <c r="G1589" s="441"/>
    </row>
    <row r="1590" spans="1:7" x14ac:dyDescent="0.25">
      <c r="A1590" s="442"/>
      <c r="B1590" s="441"/>
      <c r="C1590" s="441"/>
      <c r="D1590" s="441"/>
      <c r="E1590" s="441"/>
      <c r="F1590" s="441"/>
      <c r="G1590" s="441"/>
    </row>
    <row r="1591" spans="1:7" x14ac:dyDescent="0.25">
      <c r="A1591" s="442"/>
      <c r="B1591" s="441"/>
      <c r="C1591" s="441"/>
      <c r="D1591" s="441"/>
      <c r="E1591" s="441"/>
      <c r="F1591" s="441"/>
      <c r="G1591" s="441"/>
    </row>
    <row r="1592" spans="1:7" x14ac:dyDescent="0.25">
      <c r="A1592" s="442"/>
      <c r="B1592" s="441"/>
      <c r="C1592" s="441"/>
      <c r="D1592" s="441"/>
      <c r="E1592" s="441"/>
      <c r="F1592" s="441"/>
      <c r="G1592" s="441"/>
    </row>
    <row r="1593" spans="1:7" x14ac:dyDescent="0.25">
      <c r="A1593" s="442"/>
      <c r="B1593" s="441"/>
      <c r="C1593" s="441"/>
      <c r="D1593" s="441"/>
      <c r="E1593" s="441"/>
      <c r="F1593" s="441"/>
      <c r="G1593" s="441"/>
    </row>
    <row r="1594" spans="1:7" x14ac:dyDescent="0.25">
      <c r="A1594" s="442"/>
      <c r="B1594" s="441"/>
      <c r="C1594" s="441"/>
      <c r="D1594" s="441"/>
      <c r="E1594" s="441"/>
      <c r="F1594" s="441"/>
      <c r="G1594" s="441"/>
    </row>
    <row r="1595" spans="1:7" x14ac:dyDescent="0.25">
      <c r="A1595" s="442"/>
      <c r="B1595" s="441"/>
      <c r="C1595" s="441"/>
      <c r="D1595" s="441"/>
      <c r="E1595" s="441"/>
      <c r="F1595" s="441"/>
      <c r="G1595" s="441"/>
    </row>
    <row r="1596" spans="1:7" x14ac:dyDescent="0.25">
      <c r="A1596" s="442"/>
      <c r="B1596" s="441"/>
      <c r="C1596" s="441"/>
      <c r="D1596" s="441"/>
      <c r="E1596" s="441"/>
      <c r="F1596" s="441"/>
      <c r="G1596" s="441"/>
    </row>
    <row r="1597" spans="1:7" x14ac:dyDescent="0.25">
      <c r="A1597" s="442"/>
      <c r="B1597" s="441"/>
      <c r="C1597" s="441"/>
      <c r="D1597" s="441"/>
      <c r="E1597" s="441"/>
      <c r="F1597" s="441"/>
      <c r="G1597" s="441"/>
    </row>
    <row r="1598" spans="1:7" x14ac:dyDescent="0.25">
      <c r="A1598" s="442"/>
      <c r="B1598" s="441"/>
      <c r="C1598" s="441"/>
      <c r="D1598" s="441"/>
      <c r="E1598" s="441"/>
      <c r="F1598" s="441"/>
      <c r="G1598" s="441"/>
    </row>
    <row r="1599" spans="1:7" x14ac:dyDescent="0.25">
      <c r="A1599" s="442"/>
      <c r="B1599" s="441"/>
      <c r="C1599" s="441"/>
      <c r="D1599" s="441"/>
      <c r="E1599" s="441"/>
      <c r="F1599" s="441"/>
      <c r="G1599" s="441"/>
    </row>
    <row r="1600" spans="1:7" x14ac:dyDescent="0.25">
      <c r="A1600" s="442"/>
      <c r="B1600" s="441"/>
      <c r="C1600" s="441"/>
      <c r="D1600" s="441"/>
      <c r="E1600" s="441"/>
      <c r="F1600" s="441"/>
      <c r="G1600" s="441"/>
    </row>
    <row r="1601" spans="1:7" x14ac:dyDescent="0.25">
      <c r="A1601" s="442"/>
      <c r="B1601" s="441"/>
      <c r="C1601" s="441"/>
      <c r="D1601" s="441"/>
      <c r="E1601" s="441"/>
      <c r="F1601" s="441"/>
      <c r="G1601" s="441"/>
    </row>
    <row r="1602" spans="1:7" x14ac:dyDescent="0.25">
      <c r="A1602" s="442"/>
      <c r="B1602" s="441"/>
      <c r="C1602" s="441"/>
      <c r="D1602" s="441"/>
      <c r="E1602" s="441"/>
      <c r="F1602" s="441"/>
      <c r="G1602" s="441"/>
    </row>
    <row r="1603" spans="1:7" x14ac:dyDescent="0.25">
      <c r="A1603" s="442"/>
      <c r="B1603" s="441"/>
      <c r="C1603" s="441"/>
      <c r="D1603" s="441"/>
      <c r="E1603" s="441"/>
      <c r="F1603" s="441"/>
      <c r="G1603" s="441"/>
    </row>
    <row r="1604" spans="1:7" x14ac:dyDescent="0.25">
      <c r="A1604" s="442"/>
      <c r="B1604" s="441"/>
      <c r="C1604" s="441"/>
      <c r="D1604" s="441"/>
      <c r="E1604" s="441"/>
      <c r="F1604" s="441"/>
      <c r="G1604" s="441"/>
    </row>
    <row r="1605" spans="1:7" x14ac:dyDescent="0.25">
      <c r="A1605" s="442"/>
      <c r="B1605" s="441"/>
      <c r="C1605" s="441"/>
      <c r="D1605" s="441"/>
      <c r="E1605" s="441"/>
      <c r="F1605" s="441"/>
      <c r="G1605" s="441"/>
    </row>
    <row r="1606" spans="1:7" x14ac:dyDescent="0.25">
      <c r="A1606" s="442"/>
      <c r="B1606" s="441"/>
      <c r="C1606" s="441"/>
      <c r="D1606" s="441"/>
      <c r="E1606" s="441"/>
      <c r="F1606" s="441"/>
      <c r="G1606" s="441"/>
    </row>
    <row r="1607" spans="1:7" x14ac:dyDescent="0.25">
      <c r="A1607" s="442"/>
      <c r="B1607" s="441"/>
      <c r="C1607" s="441"/>
      <c r="D1607" s="441"/>
      <c r="E1607" s="441"/>
      <c r="F1607" s="441"/>
      <c r="G1607" s="441"/>
    </row>
    <row r="1608" spans="1:7" x14ac:dyDescent="0.25">
      <c r="A1608" s="442"/>
      <c r="B1608" s="441"/>
      <c r="C1608" s="441"/>
      <c r="D1608" s="441"/>
      <c r="E1608" s="441"/>
      <c r="F1608" s="441"/>
      <c r="G1608" s="441"/>
    </row>
    <row r="1609" spans="1:7" x14ac:dyDescent="0.25">
      <c r="A1609" s="442"/>
      <c r="B1609" s="441"/>
      <c r="C1609" s="441"/>
      <c r="D1609" s="441"/>
      <c r="E1609" s="441"/>
      <c r="F1609" s="441"/>
      <c r="G1609" s="441"/>
    </row>
    <row r="1610" spans="1:7" x14ac:dyDescent="0.25">
      <c r="A1610" s="442"/>
      <c r="B1610" s="441"/>
      <c r="C1610" s="441"/>
      <c r="D1610" s="441"/>
      <c r="E1610" s="441"/>
      <c r="F1610" s="441"/>
      <c r="G1610" s="441"/>
    </row>
    <row r="1611" spans="1:7" x14ac:dyDescent="0.25">
      <c r="A1611" s="442"/>
      <c r="B1611" s="441"/>
      <c r="C1611" s="441"/>
      <c r="D1611" s="441"/>
      <c r="E1611" s="441"/>
      <c r="F1611" s="441"/>
      <c r="G1611" s="441"/>
    </row>
    <row r="1612" spans="1:7" x14ac:dyDescent="0.25">
      <c r="A1612" s="442"/>
      <c r="B1612" s="441"/>
      <c r="C1612" s="441"/>
      <c r="D1612" s="441"/>
      <c r="E1612" s="441"/>
      <c r="F1612" s="441"/>
      <c r="G1612" s="441"/>
    </row>
    <row r="1613" spans="1:7" x14ac:dyDescent="0.25">
      <c r="A1613" s="442"/>
      <c r="B1613" s="441"/>
      <c r="C1613" s="441"/>
      <c r="D1613" s="441"/>
      <c r="E1613" s="441"/>
      <c r="F1613" s="441"/>
      <c r="G1613" s="441"/>
    </row>
    <row r="1614" spans="1:7" x14ac:dyDescent="0.25">
      <c r="A1614" s="442"/>
      <c r="B1614" s="441"/>
      <c r="C1614" s="441"/>
      <c r="D1614" s="441"/>
      <c r="E1614" s="441"/>
      <c r="F1614" s="441"/>
      <c r="G1614" s="441"/>
    </row>
    <row r="1615" spans="1:7" x14ac:dyDescent="0.25">
      <c r="A1615" s="442"/>
      <c r="B1615" s="441"/>
      <c r="C1615" s="441"/>
      <c r="D1615" s="441"/>
      <c r="E1615" s="441"/>
      <c r="F1615" s="441"/>
      <c r="G1615" s="441"/>
    </row>
    <row r="1616" spans="1:7" x14ac:dyDescent="0.25">
      <c r="A1616" s="442"/>
      <c r="B1616" s="441"/>
      <c r="C1616" s="441"/>
      <c r="D1616" s="441"/>
      <c r="E1616" s="441"/>
      <c r="F1616" s="441"/>
      <c r="G1616" s="441"/>
    </row>
    <row r="1617" spans="1:7" x14ac:dyDescent="0.25">
      <c r="A1617" s="442"/>
      <c r="B1617" s="441"/>
      <c r="C1617" s="441"/>
      <c r="D1617" s="441"/>
      <c r="E1617" s="441"/>
      <c r="F1617" s="441"/>
      <c r="G1617" s="441"/>
    </row>
    <row r="1618" spans="1:7" x14ac:dyDescent="0.25">
      <c r="A1618" s="442"/>
      <c r="B1618" s="441"/>
      <c r="C1618" s="441"/>
      <c r="D1618" s="441"/>
      <c r="E1618" s="441"/>
      <c r="F1618" s="443"/>
      <c r="G1618" s="443"/>
    </row>
    <row r="1619" spans="1:7" x14ac:dyDescent="0.25">
      <c r="A1619" s="442"/>
      <c r="B1619" s="441"/>
      <c r="C1619" s="441"/>
      <c r="D1619" s="441"/>
      <c r="E1619" s="441"/>
      <c r="F1619" s="443"/>
      <c r="G1619" s="443"/>
    </row>
    <row r="1620" spans="1:7" x14ac:dyDescent="0.25">
      <c r="A1620" s="442"/>
      <c r="B1620" s="441"/>
      <c r="C1620" s="441"/>
      <c r="D1620" s="441"/>
      <c r="E1620" s="441"/>
      <c r="F1620" s="443"/>
      <c r="G1620" s="443"/>
    </row>
    <row r="1621" spans="1:7" x14ac:dyDescent="0.25">
      <c r="A1621" s="442"/>
      <c r="B1621" s="443"/>
      <c r="C1621" s="443"/>
      <c r="D1621" s="443"/>
      <c r="E1621" s="443"/>
      <c r="F1621" s="443"/>
      <c r="G1621" s="443"/>
    </row>
    <row r="1622" spans="1:7" x14ac:dyDescent="0.25">
      <c r="A1622" s="442"/>
      <c r="B1622" s="443"/>
      <c r="C1622" s="443"/>
      <c r="D1622" s="443"/>
      <c r="E1622" s="443"/>
      <c r="F1622" s="443"/>
      <c r="G1622" s="443"/>
    </row>
    <row r="1623" spans="1:7" x14ac:dyDescent="0.25">
      <c r="A1623" s="442"/>
      <c r="B1623" s="443"/>
      <c r="C1623" s="443"/>
      <c r="D1623" s="443"/>
      <c r="E1623" s="443"/>
      <c r="F1623" s="443"/>
      <c r="G1623" s="443"/>
    </row>
    <row r="1624" spans="1:7" x14ac:dyDescent="0.25">
      <c r="A1624" s="442"/>
      <c r="B1624" s="443"/>
      <c r="C1624" s="443"/>
      <c r="D1624" s="443"/>
      <c r="E1624" s="443"/>
      <c r="F1624" s="443"/>
      <c r="G1624" s="443"/>
    </row>
    <row r="1625" spans="1:7" x14ac:dyDescent="0.25">
      <c r="A1625" s="442"/>
      <c r="B1625" s="443"/>
      <c r="C1625" s="443"/>
      <c r="D1625" s="443"/>
      <c r="E1625" s="443"/>
      <c r="F1625" s="443"/>
      <c r="G1625" s="443"/>
    </row>
    <row r="1626" spans="1:7" x14ac:dyDescent="0.25">
      <c r="A1626" s="442"/>
      <c r="B1626" s="443"/>
      <c r="C1626" s="443"/>
      <c r="D1626" s="443"/>
      <c r="E1626" s="443"/>
      <c r="F1626" s="443"/>
      <c r="G1626" s="443"/>
    </row>
    <row r="1627" spans="1:7" x14ac:dyDescent="0.25">
      <c r="A1627" s="442"/>
      <c r="B1627" s="443"/>
      <c r="C1627" s="443"/>
      <c r="D1627" s="443"/>
      <c r="E1627" s="443"/>
      <c r="F1627" s="443"/>
      <c r="G1627" s="443"/>
    </row>
    <row r="1628" spans="1:7" x14ac:dyDescent="0.25">
      <c r="A1628" s="442"/>
      <c r="B1628" s="443"/>
      <c r="C1628" s="443"/>
      <c r="D1628" s="443"/>
      <c r="E1628" s="443"/>
      <c r="F1628" s="443"/>
      <c r="G1628" s="443"/>
    </row>
    <row r="1629" spans="1:7" x14ac:dyDescent="0.25">
      <c r="A1629" s="442"/>
      <c r="B1629" s="443"/>
      <c r="C1629" s="443"/>
      <c r="D1629" s="443"/>
      <c r="E1629" s="443"/>
      <c r="F1629" s="443"/>
      <c r="G1629" s="443"/>
    </row>
    <row r="1630" spans="1:7" x14ac:dyDescent="0.25">
      <c r="A1630" s="442"/>
      <c r="B1630" s="443"/>
      <c r="C1630" s="443"/>
      <c r="D1630" s="443"/>
      <c r="E1630" s="443"/>
      <c r="F1630" s="443"/>
      <c r="G1630" s="443"/>
    </row>
    <row r="1631" spans="1:7" x14ac:dyDescent="0.25">
      <c r="A1631" s="442"/>
      <c r="B1631" s="443"/>
      <c r="C1631" s="443"/>
      <c r="D1631" s="443"/>
      <c r="E1631" s="443"/>
      <c r="F1631" s="443"/>
      <c r="G1631" s="443"/>
    </row>
    <row r="1632" spans="1:7" x14ac:dyDescent="0.25">
      <c r="A1632" s="442"/>
      <c r="B1632" s="443"/>
      <c r="C1632" s="443"/>
      <c r="D1632" s="443"/>
      <c r="E1632" s="443"/>
      <c r="F1632" s="443"/>
      <c r="G1632" s="443"/>
    </row>
    <row r="1633" spans="1:7" x14ac:dyDescent="0.25">
      <c r="A1633" s="442"/>
      <c r="B1633" s="443"/>
      <c r="C1633" s="443"/>
      <c r="D1633" s="443"/>
      <c r="E1633" s="443"/>
      <c r="F1633" s="443"/>
      <c r="G1633" s="443"/>
    </row>
    <row r="1634" spans="1:7" x14ac:dyDescent="0.25">
      <c r="A1634" s="442"/>
      <c r="B1634" s="443"/>
      <c r="C1634" s="443"/>
      <c r="D1634" s="443"/>
      <c r="E1634" s="443"/>
      <c r="F1634" s="443"/>
      <c r="G1634" s="443"/>
    </row>
    <row r="1635" spans="1:7" x14ac:dyDescent="0.25">
      <c r="A1635" s="442"/>
      <c r="B1635" s="443"/>
      <c r="C1635" s="443"/>
      <c r="D1635" s="443"/>
      <c r="E1635" s="443"/>
      <c r="F1635" s="443"/>
      <c r="G1635" s="443"/>
    </row>
    <row r="1636" spans="1:7" x14ac:dyDescent="0.25">
      <c r="A1636" s="442"/>
      <c r="B1636" s="443"/>
      <c r="C1636" s="443"/>
      <c r="D1636" s="443"/>
      <c r="E1636" s="443"/>
      <c r="F1636" s="443"/>
      <c r="G1636" s="443"/>
    </row>
    <row r="1637" spans="1:7" x14ac:dyDescent="0.25">
      <c r="A1637" s="442"/>
      <c r="B1637" s="443"/>
      <c r="C1637" s="443"/>
      <c r="D1637" s="443"/>
      <c r="E1637" s="443"/>
      <c r="F1637" s="443"/>
      <c r="G1637" s="443"/>
    </row>
    <row r="1638" spans="1:7" x14ac:dyDescent="0.25">
      <c r="A1638" s="442"/>
      <c r="B1638" s="443"/>
      <c r="C1638" s="443"/>
      <c r="D1638" s="443"/>
      <c r="E1638" s="443"/>
      <c r="F1638" s="443"/>
      <c r="G1638" s="443"/>
    </row>
    <row r="1639" spans="1:7" x14ac:dyDescent="0.25">
      <c r="A1639" s="442"/>
      <c r="B1639" s="443"/>
      <c r="C1639" s="443"/>
      <c r="D1639" s="443"/>
      <c r="E1639" s="443"/>
      <c r="F1639" s="443"/>
      <c r="G1639" s="443"/>
    </row>
    <row r="1640" spans="1:7" x14ac:dyDescent="0.25">
      <c r="A1640" s="442"/>
      <c r="B1640" s="443"/>
      <c r="C1640" s="443"/>
      <c r="D1640" s="443"/>
      <c r="E1640" s="443"/>
      <c r="F1640" s="443"/>
      <c r="G1640" s="443"/>
    </row>
    <row r="1641" spans="1:7" x14ac:dyDescent="0.25">
      <c r="A1641" s="442"/>
      <c r="B1641" s="443"/>
      <c r="C1641" s="443"/>
      <c r="D1641" s="443"/>
      <c r="E1641" s="443"/>
      <c r="F1641" s="443"/>
      <c r="G1641" s="443"/>
    </row>
    <row r="1642" spans="1:7" x14ac:dyDescent="0.25">
      <c r="A1642" s="442"/>
      <c r="B1642" s="443"/>
      <c r="C1642" s="443"/>
      <c r="D1642" s="443"/>
      <c r="E1642" s="443"/>
      <c r="F1642" s="443"/>
      <c r="G1642" s="443"/>
    </row>
    <row r="1643" spans="1:7" x14ac:dyDescent="0.25">
      <c r="A1643" s="442"/>
      <c r="B1643" s="443"/>
      <c r="C1643" s="443"/>
      <c r="D1643" s="443"/>
      <c r="E1643" s="443"/>
      <c r="F1643" s="443"/>
      <c r="G1643" s="443"/>
    </row>
    <row r="1644" spans="1:7" x14ac:dyDescent="0.25">
      <c r="A1644" s="442"/>
      <c r="B1644" s="443"/>
      <c r="C1644" s="443"/>
      <c r="D1644" s="443"/>
      <c r="E1644" s="443"/>
      <c r="F1644" s="443"/>
      <c r="G1644" s="443"/>
    </row>
    <row r="1645" spans="1:7" x14ac:dyDescent="0.25">
      <c r="A1645" s="442"/>
      <c r="B1645" s="443"/>
      <c r="C1645" s="443"/>
      <c r="D1645" s="443"/>
      <c r="E1645" s="443"/>
      <c r="F1645" s="443"/>
      <c r="G1645" s="443"/>
    </row>
    <row r="1646" spans="1:7" x14ac:dyDescent="0.25">
      <c r="A1646" s="442"/>
      <c r="B1646" s="443"/>
      <c r="C1646" s="443"/>
      <c r="D1646" s="443"/>
      <c r="E1646" s="443"/>
      <c r="F1646" s="443"/>
      <c r="G1646" s="443"/>
    </row>
    <row r="1647" spans="1:7" x14ac:dyDescent="0.25">
      <c r="A1647" s="442"/>
      <c r="B1647" s="443"/>
      <c r="C1647" s="443"/>
      <c r="D1647" s="443"/>
      <c r="E1647" s="443"/>
      <c r="F1647" s="443"/>
      <c r="G1647" s="443"/>
    </row>
    <row r="1648" spans="1:7" x14ac:dyDescent="0.25">
      <c r="A1648" s="442"/>
      <c r="B1648" s="443"/>
      <c r="C1648" s="443"/>
      <c r="D1648" s="443"/>
      <c r="E1648" s="443"/>
      <c r="F1648" s="443"/>
      <c r="G1648" s="443"/>
    </row>
    <row r="1649" spans="1:7" x14ac:dyDescent="0.25">
      <c r="A1649" s="442"/>
      <c r="B1649" s="443"/>
      <c r="C1649" s="443"/>
      <c r="D1649" s="443"/>
      <c r="E1649" s="443"/>
      <c r="F1649" s="443"/>
      <c r="G1649" s="443"/>
    </row>
    <row r="1650" spans="1:7" x14ac:dyDescent="0.25">
      <c r="A1650" s="442"/>
      <c r="B1650" s="443"/>
      <c r="C1650" s="443"/>
      <c r="D1650" s="443"/>
      <c r="E1650" s="443"/>
      <c r="F1650" s="443"/>
      <c r="G1650" s="443"/>
    </row>
    <row r="1651" spans="1:7" x14ac:dyDescent="0.25">
      <c r="A1651" s="442"/>
      <c r="B1651" s="443"/>
      <c r="C1651" s="443"/>
      <c r="D1651" s="443"/>
      <c r="E1651" s="443"/>
      <c r="F1651" s="443"/>
      <c r="G1651" s="443"/>
    </row>
    <row r="1652" spans="1:7" x14ac:dyDescent="0.25">
      <c r="A1652" s="442"/>
      <c r="B1652" s="443"/>
      <c r="C1652" s="443"/>
      <c r="D1652" s="443"/>
      <c r="E1652" s="443"/>
      <c r="F1652" s="443"/>
      <c r="G1652" s="443"/>
    </row>
    <row r="1653" spans="1:7" x14ac:dyDescent="0.25">
      <c r="A1653" s="442"/>
      <c r="B1653" s="443"/>
      <c r="C1653" s="443"/>
      <c r="D1653" s="443"/>
      <c r="E1653" s="443"/>
      <c r="F1653" s="443"/>
      <c r="G1653" s="443"/>
    </row>
    <row r="1654" spans="1:7" x14ac:dyDescent="0.25">
      <c r="A1654" s="442"/>
      <c r="B1654" s="443"/>
      <c r="C1654" s="443"/>
      <c r="D1654" s="443"/>
      <c r="E1654" s="443"/>
      <c r="F1654" s="443"/>
      <c r="G1654" s="443"/>
    </row>
    <row r="1655" spans="1:7" x14ac:dyDescent="0.25">
      <c r="A1655" s="442"/>
      <c r="B1655" s="443"/>
      <c r="C1655" s="443"/>
      <c r="D1655" s="443"/>
      <c r="E1655" s="443"/>
      <c r="F1655" s="443"/>
      <c r="G1655" s="443"/>
    </row>
    <row r="1656" spans="1:7" x14ac:dyDescent="0.25">
      <c r="A1656" s="442"/>
      <c r="B1656" s="443"/>
      <c r="C1656" s="443"/>
      <c r="D1656" s="443"/>
      <c r="E1656" s="443"/>
      <c r="F1656" s="443"/>
      <c r="G1656" s="443"/>
    </row>
    <row r="1657" spans="1:7" x14ac:dyDescent="0.25">
      <c r="A1657" s="442"/>
      <c r="B1657" s="443"/>
      <c r="C1657" s="443"/>
      <c r="D1657" s="443"/>
      <c r="E1657" s="443"/>
      <c r="F1657" s="443"/>
      <c r="G1657" s="443"/>
    </row>
    <row r="1658" spans="1:7" x14ac:dyDescent="0.25">
      <c r="A1658" s="442"/>
      <c r="B1658" s="443"/>
      <c r="C1658" s="443"/>
      <c r="D1658" s="443"/>
      <c r="E1658" s="443"/>
      <c r="F1658" s="443"/>
      <c r="G1658" s="443"/>
    </row>
    <row r="1659" spans="1:7" x14ac:dyDescent="0.25">
      <c r="A1659" s="442"/>
      <c r="B1659" s="443"/>
      <c r="C1659" s="443"/>
      <c r="D1659" s="443"/>
      <c r="E1659" s="443"/>
      <c r="F1659" s="443"/>
      <c r="G1659" s="443"/>
    </row>
    <row r="1660" spans="1:7" x14ac:dyDescent="0.25">
      <c r="A1660" s="442"/>
      <c r="B1660" s="443"/>
      <c r="C1660" s="443"/>
      <c r="D1660" s="443"/>
      <c r="E1660" s="443"/>
      <c r="F1660" s="443"/>
      <c r="G1660" s="443"/>
    </row>
    <row r="1661" spans="1:7" x14ac:dyDescent="0.25">
      <c r="A1661" s="442"/>
      <c r="B1661" s="443"/>
      <c r="C1661" s="443"/>
      <c r="D1661" s="443"/>
      <c r="E1661" s="443"/>
      <c r="F1661" s="443"/>
      <c r="G1661" s="443"/>
    </row>
    <row r="1662" spans="1:7" x14ac:dyDescent="0.25">
      <c r="A1662" s="442"/>
      <c r="B1662" s="443"/>
      <c r="C1662" s="443"/>
      <c r="D1662" s="443"/>
      <c r="E1662" s="443"/>
      <c r="F1662" s="443"/>
      <c r="G1662" s="443"/>
    </row>
    <row r="1663" spans="1:7" x14ac:dyDescent="0.25">
      <c r="A1663" s="442"/>
      <c r="B1663" s="443"/>
      <c r="C1663" s="443"/>
      <c r="D1663" s="443"/>
      <c r="E1663" s="443"/>
      <c r="F1663" s="443"/>
      <c r="G1663" s="443"/>
    </row>
    <row r="1664" spans="1:7" x14ac:dyDescent="0.25">
      <c r="A1664" s="442"/>
      <c r="B1664" s="443"/>
      <c r="C1664" s="443"/>
      <c r="D1664" s="443"/>
      <c r="E1664" s="443"/>
      <c r="F1664" s="443"/>
      <c r="G1664" s="443"/>
    </row>
    <row r="1665" spans="1:7" x14ac:dyDescent="0.25">
      <c r="A1665" s="442"/>
      <c r="B1665" s="443"/>
      <c r="C1665" s="443"/>
      <c r="D1665" s="443"/>
      <c r="E1665" s="443"/>
      <c r="F1665" s="443"/>
      <c r="G1665" s="443"/>
    </row>
    <row r="1666" spans="1:7" x14ac:dyDescent="0.25">
      <c r="A1666" s="442"/>
      <c r="B1666" s="443"/>
      <c r="C1666" s="443"/>
      <c r="D1666" s="443"/>
      <c r="E1666" s="443"/>
      <c r="F1666" s="443"/>
      <c r="G1666" s="443"/>
    </row>
    <row r="1667" spans="1:7" x14ac:dyDescent="0.25">
      <c r="A1667" s="442"/>
      <c r="B1667" s="443"/>
      <c r="C1667" s="443"/>
      <c r="D1667" s="443"/>
      <c r="E1667" s="443"/>
      <c r="F1667" s="443"/>
      <c r="G1667" s="443"/>
    </row>
    <row r="1668" spans="1:7" x14ac:dyDescent="0.25">
      <c r="A1668" s="442"/>
      <c r="B1668" s="443"/>
      <c r="C1668" s="443"/>
      <c r="D1668" s="443"/>
      <c r="E1668" s="443"/>
      <c r="F1668" s="443"/>
      <c r="G1668" s="443"/>
    </row>
    <row r="1669" spans="1:7" x14ac:dyDescent="0.25">
      <c r="A1669" s="442"/>
      <c r="B1669" s="443"/>
      <c r="C1669" s="443"/>
      <c r="D1669" s="443"/>
      <c r="E1669" s="443"/>
      <c r="F1669" s="443"/>
      <c r="G1669" s="443"/>
    </row>
    <row r="1670" spans="1:7" x14ac:dyDescent="0.25">
      <c r="A1670" s="442"/>
      <c r="B1670" s="443"/>
      <c r="C1670" s="443"/>
      <c r="D1670" s="443"/>
      <c r="E1670" s="443"/>
      <c r="F1670" s="443"/>
      <c r="G1670" s="443"/>
    </row>
    <row r="1671" spans="1:7" x14ac:dyDescent="0.25">
      <c r="A1671" s="442"/>
      <c r="B1671" s="443"/>
      <c r="C1671" s="443"/>
      <c r="D1671" s="443"/>
      <c r="E1671" s="443"/>
      <c r="F1671" s="443"/>
      <c r="G1671" s="443"/>
    </row>
    <row r="1672" spans="1:7" x14ac:dyDescent="0.25">
      <c r="A1672" s="442"/>
      <c r="B1672" s="443"/>
      <c r="C1672" s="443"/>
      <c r="D1672" s="443"/>
      <c r="E1672" s="443"/>
      <c r="F1672" s="443"/>
      <c r="G1672" s="443"/>
    </row>
    <row r="1673" spans="1:7" x14ac:dyDescent="0.25">
      <c r="A1673" s="442"/>
      <c r="B1673" s="443"/>
      <c r="C1673" s="443"/>
      <c r="D1673" s="443"/>
      <c r="E1673" s="443"/>
      <c r="F1673" s="443"/>
      <c r="G1673" s="443"/>
    </row>
    <row r="1674" spans="1:7" x14ac:dyDescent="0.25">
      <c r="A1674" s="442"/>
      <c r="B1674" s="443"/>
      <c r="C1674" s="443"/>
      <c r="D1674" s="443"/>
      <c r="E1674" s="443"/>
      <c r="F1674" s="443"/>
      <c r="G1674" s="443"/>
    </row>
    <row r="1675" spans="1:7" x14ac:dyDescent="0.25">
      <c r="A1675" s="442"/>
      <c r="B1675" s="443"/>
      <c r="C1675" s="443"/>
      <c r="D1675" s="443"/>
      <c r="E1675" s="443"/>
      <c r="F1675" s="443"/>
      <c r="G1675" s="443"/>
    </row>
    <row r="1676" spans="1:7" x14ac:dyDescent="0.25">
      <c r="A1676" s="442"/>
      <c r="B1676" s="443"/>
      <c r="C1676" s="443"/>
      <c r="D1676" s="443"/>
      <c r="E1676" s="443"/>
      <c r="F1676" s="443"/>
      <c r="G1676" s="443"/>
    </row>
    <row r="1677" spans="1:7" x14ac:dyDescent="0.25">
      <c r="A1677" s="442"/>
      <c r="B1677" s="443"/>
      <c r="C1677" s="443"/>
      <c r="D1677" s="443"/>
      <c r="E1677" s="443"/>
      <c r="F1677" s="443"/>
      <c r="G1677" s="443"/>
    </row>
    <row r="1678" spans="1:7" x14ac:dyDescent="0.25">
      <c r="A1678" s="442"/>
      <c r="B1678" s="443"/>
      <c r="C1678" s="443"/>
      <c r="D1678" s="443"/>
      <c r="E1678" s="443"/>
      <c r="F1678" s="443"/>
      <c r="G1678" s="443"/>
    </row>
    <row r="1679" spans="1:7" x14ac:dyDescent="0.25">
      <c r="A1679" s="442"/>
      <c r="B1679" s="443"/>
      <c r="C1679" s="443"/>
      <c r="D1679" s="443"/>
      <c r="E1679" s="443"/>
      <c r="F1679" s="443"/>
      <c r="G1679" s="443"/>
    </row>
    <row r="1680" spans="1:7" x14ac:dyDescent="0.25">
      <c r="A1680" s="442"/>
      <c r="B1680" s="443"/>
      <c r="C1680" s="443"/>
      <c r="D1680" s="443"/>
      <c r="E1680" s="443"/>
      <c r="F1680" s="443"/>
      <c r="G1680" s="443"/>
    </row>
    <row r="1681" spans="1:7" x14ac:dyDescent="0.25">
      <c r="A1681" s="442"/>
      <c r="B1681" s="443"/>
      <c r="C1681" s="443"/>
      <c r="D1681" s="443"/>
      <c r="E1681" s="443"/>
      <c r="F1681" s="443"/>
      <c r="G1681" s="443"/>
    </row>
    <row r="1682" spans="1:7" x14ac:dyDescent="0.25">
      <c r="A1682" s="442"/>
      <c r="B1682" s="443"/>
      <c r="C1682" s="443"/>
      <c r="D1682" s="443"/>
      <c r="E1682" s="443"/>
      <c r="F1682" s="443"/>
      <c r="G1682" s="443"/>
    </row>
    <row r="1683" spans="1:7" x14ac:dyDescent="0.25">
      <c r="A1683" s="442"/>
      <c r="B1683" s="443"/>
      <c r="C1683" s="443"/>
      <c r="D1683" s="443"/>
      <c r="E1683" s="443"/>
      <c r="F1683" s="443"/>
      <c r="G1683" s="443"/>
    </row>
    <row r="1684" spans="1:7" x14ac:dyDescent="0.25">
      <c r="A1684" s="442"/>
      <c r="B1684" s="443"/>
      <c r="C1684" s="443"/>
      <c r="D1684" s="443"/>
      <c r="E1684" s="443"/>
      <c r="F1684" s="443"/>
      <c r="G1684" s="443"/>
    </row>
    <row r="1685" spans="1:7" x14ac:dyDescent="0.25">
      <c r="A1685" s="442"/>
      <c r="B1685" s="443"/>
      <c r="C1685" s="443"/>
      <c r="D1685" s="443"/>
      <c r="E1685" s="443"/>
      <c r="F1685" s="443"/>
      <c r="G1685" s="443"/>
    </row>
    <row r="1686" spans="1:7" x14ac:dyDescent="0.25">
      <c r="A1686" s="442"/>
      <c r="B1686" s="443"/>
      <c r="C1686" s="443"/>
      <c r="D1686" s="443"/>
      <c r="E1686" s="443"/>
      <c r="F1686" s="443"/>
      <c r="G1686" s="443"/>
    </row>
    <row r="1687" spans="1:7" x14ac:dyDescent="0.25">
      <c r="A1687" s="442"/>
      <c r="B1687" s="443"/>
      <c r="C1687" s="443"/>
      <c r="D1687" s="443"/>
      <c r="E1687" s="443"/>
      <c r="F1687" s="443"/>
      <c r="G1687" s="443"/>
    </row>
    <row r="1688" spans="1:7" x14ac:dyDescent="0.25">
      <c r="A1688" s="442"/>
      <c r="B1688" s="443"/>
      <c r="C1688" s="443"/>
      <c r="D1688" s="443"/>
      <c r="E1688" s="443"/>
      <c r="F1688" s="443"/>
      <c r="G1688" s="443"/>
    </row>
    <row r="1689" spans="1:7" x14ac:dyDescent="0.25">
      <c r="A1689" s="442"/>
      <c r="B1689" s="443"/>
      <c r="C1689" s="443"/>
      <c r="D1689" s="443"/>
      <c r="E1689" s="443"/>
      <c r="F1689" s="443"/>
      <c r="G1689" s="443"/>
    </row>
    <row r="1690" spans="1:7" x14ac:dyDescent="0.25">
      <c r="A1690" s="442"/>
      <c r="B1690" s="443"/>
      <c r="C1690" s="443"/>
      <c r="D1690" s="443"/>
      <c r="E1690" s="443"/>
      <c r="F1690" s="443"/>
      <c r="G1690" s="443"/>
    </row>
    <row r="1691" spans="1:7" x14ac:dyDescent="0.25">
      <c r="A1691" s="442"/>
      <c r="B1691" s="443"/>
      <c r="C1691" s="443"/>
      <c r="D1691" s="443"/>
      <c r="E1691" s="443"/>
      <c r="F1691" s="443"/>
      <c r="G1691" s="443"/>
    </row>
    <row r="1692" spans="1:7" x14ac:dyDescent="0.25">
      <c r="A1692" s="442"/>
      <c r="B1692" s="443"/>
      <c r="C1692" s="443"/>
      <c r="D1692" s="443"/>
      <c r="E1692" s="443"/>
      <c r="F1692" s="443"/>
      <c r="G1692" s="443"/>
    </row>
    <row r="1693" spans="1:7" x14ac:dyDescent="0.25">
      <c r="A1693" s="442"/>
      <c r="B1693" s="443"/>
      <c r="C1693" s="443"/>
      <c r="D1693" s="443"/>
      <c r="E1693" s="443"/>
      <c r="F1693" s="443"/>
      <c r="G1693" s="443"/>
    </row>
    <row r="1694" spans="1:7" x14ac:dyDescent="0.25">
      <c r="A1694" s="442"/>
      <c r="B1694" s="443"/>
      <c r="C1694" s="443"/>
      <c r="D1694" s="443"/>
      <c r="E1694" s="443"/>
      <c r="F1694" s="443"/>
      <c r="G1694" s="443"/>
    </row>
    <row r="1695" spans="1:7" x14ac:dyDescent="0.25">
      <c r="A1695" s="442"/>
      <c r="B1695" s="443"/>
      <c r="C1695" s="443"/>
      <c r="D1695" s="443"/>
      <c r="E1695" s="443"/>
      <c r="F1695" s="443"/>
      <c r="G1695" s="443"/>
    </row>
    <row r="1696" spans="1:7" x14ac:dyDescent="0.25">
      <c r="A1696" s="442"/>
      <c r="B1696" s="443"/>
      <c r="C1696" s="443"/>
      <c r="D1696" s="443"/>
      <c r="E1696" s="443"/>
      <c r="F1696" s="443"/>
      <c r="G1696" s="443"/>
    </row>
    <row r="1697" spans="1:7" x14ac:dyDescent="0.25">
      <c r="A1697" s="442"/>
      <c r="B1697" s="443"/>
      <c r="C1697" s="443"/>
      <c r="D1697" s="443"/>
      <c r="E1697" s="443"/>
      <c r="F1697" s="443"/>
      <c r="G1697" s="443"/>
    </row>
    <row r="1698" spans="1:7" x14ac:dyDescent="0.25">
      <c r="A1698" s="442"/>
      <c r="B1698" s="443"/>
      <c r="C1698" s="443"/>
      <c r="D1698" s="443"/>
      <c r="E1698" s="443"/>
      <c r="F1698" s="443"/>
      <c r="G1698" s="443"/>
    </row>
    <row r="1699" spans="1:7" x14ac:dyDescent="0.25">
      <c r="A1699" s="442"/>
      <c r="B1699" s="443"/>
      <c r="C1699" s="443"/>
      <c r="D1699" s="443"/>
      <c r="E1699" s="443"/>
      <c r="F1699" s="443"/>
      <c r="G1699" s="443"/>
    </row>
    <row r="1700" spans="1:7" x14ac:dyDescent="0.25">
      <c r="A1700" s="442"/>
      <c r="B1700" s="443"/>
      <c r="C1700" s="443"/>
      <c r="D1700" s="443"/>
      <c r="E1700" s="443"/>
      <c r="F1700" s="443"/>
      <c r="G1700" s="443"/>
    </row>
    <row r="1701" spans="1:7" x14ac:dyDescent="0.25">
      <c r="A1701" s="442"/>
      <c r="B1701" s="443"/>
      <c r="C1701" s="443"/>
      <c r="D1701" s="443"/>
      <c r="E1701" s="443"/>
      <c r="F1701" s="443"/>
      <c r="G1701" s="443"/>
    </row>
    <row r="1702" spans="1:7" x14ac:dyDescent="0.25">
      <c r="A1702" s="442"/>
      <c r="B1702" s="443"/>
      <c r="C1702" s="443"/>
      <c r="D1702" s="443"/>
      <c r="E1702" s="443"/>
      <c r="F1702" s="443"/>
      <c r="G1702" s="443"/>
    </row>
    <row r="1703" spans="1:7" x14ac:dyDescent="0.25">
      <c r="A1703" s="442"/>
      <c r="B1703" s="443"/>
      <c r="C1703" s="443"/>
      <c r="D1703" s="443"/>
      <c r="E1703" s="443"/>
      <c r="F1703" s="443"/>
      <c r="G1703" s="443"/>
    </row>
    <row r="1704" spans="1:7" x14ac:dyDescent="0.25">
      <c r="A1704" s="442"/>
      <c r="B1704" s="443"/>
      <c r="C1704" s="443"/>
      <c r="D1704" s="443"/>
      <c r="E1704" s="443"/>
      <c r="F1704" s="443"/>
      <c r="G1704" s="443"/>
    </row>
    <row r="1705" spans="1:7" x14ac:dyDescent="0.25">
      <c r="A1705" s="442"/>
      <c r="B1705" s="443"/>
      <c r="C1705" s="443"/>
      <c r="D1705" s="443"/>
      <c r="E1705" s="443"/>
      <c r="F1705" s="443"/>
      <c r="G1705" s="443"/>
    </row>
    <row r="1706" spans="1:7" x14ac:dyDescent="0.25">
      <c r="A1706" s="442"/>
      <c r="B1706" s="443"/>
      <c r="C1706" s="443"/>
      <c r="D1706" s="443"/>
      <c r="E1706" s="443"/>
      <c r="F1706" s="443"/>
      <c r="G1706" s="443"/>
    </row>
    <row r="1707" spans="1:7" x14ac:dyDescent="0.25">
      <c r="A1707" s="442"/>
      <c r="B1707" s="443"/>
      <c r="C1707" s="443"/>
      <c r="D1707" s="443"/>
      <c r="E1707" s="443"/>
      <c r="F1707" s="443"/>
      <c r="G1707" s="443"/>
    </row>
    <row r="1708" spans="1:7" x14ac:dyDescent="0.25">
      <c r="A1708" s="442"/>
      <c r="B1708" s="443"/>
      <c r="C1708" s="443"/>
      <c r="D1708" s="443"/>
      <c r="E1708" s="443"/>
      <c r="F1708" s="443"/>
      <c r="G1708" s="443"/>
    </row>
    <row r="1709" spans="1:7" x14ac:dyDescent="0.25">
      <c r="A1709" s="442"/>
      <c r="B1709" s="443"/>
      <c r="C1709" s="443"/>
      <c r="D1709" s="443"/>
      <c r="E1709" s="443"/>
      <c r="F1709" s="443"/>
      <c r="G1709" s="443"/>
    </row>
    <row r="1710" spans="1:7" x14ac:dyDescent="0.25">
      <c r="A1710" s="442"/>
      <c r="B1710" s="443"/>
      <c r="C1710" s="443"/>
      <c r="D1710" s="443"/>
      <c r="E1710" s="443"/>
      <c r="F1710" s="443"/>
      <c r="G1710" s="443"/>
    </row>
    <row r="1711" spans="1:7" x14ac:dyDescent="0.25">
      <c r="A1711" s="442"/>
      <c r="B1711" s="443"/>
      <c r="C1711" s="443"/>
      <c r="D1711" s="443"/>
      <c r="E1711" s="443"/>
      <c r="F1711" s="443"/>
      <c r="G1711" s="443"/>
    </row>
    <row r="1712" spans="1:7" x14ac:dyDescent="0.25">
      <c r="A1712" s="442"/>
      <c r="B1712" s="443"/>
      <c r="C1712" s="443"/>
      <c r="D1712" s="443"/>
      <c r="E1712" s="443"/>
      <c r="F1712" s="443"/>
      <c r="G1712" s="443"/>
    </row>
    <row r="1713" spans="1:7" x14ac:dyDescent="0.25">
      <c r="A1713" s="442"/>
      <c r="B1713" s="443"/>
      <c r="C1713" s="443"/>
      <c r="D1713" s="443"/>
      <c r="E1713" s="443"/>
      <c r="F1713" s="443"/>
      <c r="G1713" s="443"/>
    </row>
    <row r="1714" spans="1:7" x14ac:dyDescent="0.25">
      <c r="A1714" s="442"/>
      <c r="B1714" s="443"/>
      <c r="C1714" s="443"/>
      <c r="D1714" s="443"/>
      <c r="E1714" s="443"/>
      <c r="F1714" s="443"/>
      <c r="G1714" s="443"/>
    </row>
    <row r="1715" spans="1:7" x14ac:dyDescent="0.25">
      <c r="A1715" s="442"/>
      <c r="B1715" s="443"/>
      <c r="C1715" s="443"/>
      <c r="D1715" s="443"/>
      <c r="E1715" s="443"/>
      <c r="F1715" s="443"/>
      <c r="G1715" s="443"/>
    </row>
    <row r="1716" spans="1:7" x14ac:dyDescent="0.25">
      <c r="A1716" s="442"/>
      <c r="B1716" s="443"/>
      <c r="C1716" s="443"/>
      <c r="D1716" s="443"/>
      <c r="E1716" s="443"/>
      <c r="F1716" s="443"/>
      <c r="G1716" s="443"/>
    </row>
    <row r="1717" spans="1:7" x14ac:dyDescent="0.25">
      <c r="A1717" s="442"/>
      <c r="B1717" s="443"/>
      <c r="C1717" s="443"/>
      <c r="D1717" s="443"/>
      <c r="E1717" s="443"/>
      <c r="F1717" s="443"/>
      <c r="G1717" s="443"/>
    </row>
    <row r="1718" spans="1:7" x14ac:dyDescent="0.25">
      <c r="A1718" s="442"/>
      <c r="B1718" s="443"/>
      <c r="C1718" s="443"/>
      <c r="D1718" s="443"/>
      <c r="E1718" s="443"/>
      <c r="F1718" s="443"/>
      <c r="G1718" s="443"/>
    </row>
    <row r="1719" spans="1:7" x14ac:dyDescent="0.25">
      <c r="A1719" s="442"/>
      <c r="B1719" s="443"/>
      <c r="C1719" s="443"/>
      <c r="D1719" s="443"/>
      <c r="E1719" s="443"/>
      <c r="F1719" s="443"/>
      <c r="G1719" s="443"/>
    </row>
    <row r="1720" spans="1:7" x14ac:dyDescent="0.25">
      <c r="A1720" s="442"/>
      <c r="B1720" s="443"/>
      <c r="C1720" s="443"/>
      <c r="D1720" s="443"/>
      <c r="E1720" s="443"/>
      <c r="F1720" s="443"/>
      <c r="G1720" s="443"/>
    </row>
    <row r="1721" spans="1:7" x14ac:dyDescent="0.25">
      <c r="A1721" s="442"/>
      <c r="B1721" s="443"/>
      <c r="C1721" s="443"/>
      <c r="D1721" s="443"/>
      <c r="E1721" s="443"/>
      <c r="F1721" s="443"/>
      <c r="G1721" s="443"/>
    </row>
    <row r="1722" spans="1:7" x14ac:dyDescent="0.25">
      <c r="A1722" s="442"/>
      <c r="B1722" s="443"/>
      <c r="C1722" s="443"/>
      <c r="D1722" s="443"/>
      <c r="E1722" s="443"/>
      <c r="F1722" s="443"/>
      <c r="G1722" s="443"/>
    </row>
    <row r="1723" spans="1:7" x14ac:dyDescent="0.25">
      <c r="A1723" s="442"/>
      <c r="B1723" s="443"/>
      <c r="C1723" s="443"/>
      <c r="D1723" s="443"/>
      <c r="E1723" s="443"/>
      <c r="F1723" s="443"/>
      <c r="G1723" s="443"/>
    </row>
    <row r="1724" spans="1:7" x14ac:dyDescent="0.25">
      <c r="A1724" s="442"/>
      <c r="B1724" s="443"/>
      <c r="C1724" s="443"/>
      <c r="D1724" s="443"/>
      <c r="E1724" s="443"/>
      <c r="F1724" s="443"/>
      <c r="G1724" s="443"/>
    </row>
    <row r="1725" spans="1:7" x14ac:dyDescent="0.25">
      <c r="A1725" s="442"/>
      <c r="B1725" s="443"/>
      <c r="C1725" s="443"/>
      <c r="D1725" s="443"/>
      <c r="E1725" s="443"/>
      <c r="F1725" s="443"/>
      <c r="G1725" s="443"/>
    </row>
    <row r="1726" spans="1:7" x14ac:dyDescent="0.25">
      <c r="A1726" s="442"/>
      <c r="B1726" s="443"/>
      <c r="C1726" s="443"/>
      <c r="D1726" s="443"/>
      <c r="E1726" s="443"/>
      <c r="F1726" s="443"/>
      <c r="G1726" s="443"/>
    </row>
    <row r="1727" spans="1:7" x14ac:dyDescent="0.25">
      <c r="A1727" s="442"/>
      <c r="B1727" s="443"/>
      <c r="C1727" s="443"/>
      <c r="D1727" s="443"/>
      <c r="E1727" s="443"/>
      <c r="F1727" s="443"/>
      <c r="G1727" s="443"/>
    </row>
    <row r="1728" spans="1:7" x14ac:dyDescent="0.25">
      <c r="A1728" s="442"/>
      <c r="B1728" s="443"/>
      <c r="C1728" s="443"/>
      <c r="D1728" s="443"/>
      <c r="E1728" s="443"/>
      <c r="F1728" s="443"/>
      <c r="G1728" s="443"/>
    </row>
    <row r="1729" spans="1:7" x14ac:dyDescent="0.25">
      <c r="A1729" s="442"/>
      <c r="B1729" s="443"/>
      <c r="C1729" s="443"/>
      <c r="D1729" s="443"/>
      <c r="E1729" s="443"/>
      <c r="F1729" s="443"/>
      <c r="G1729" s="443"/>
    </row>
    <row r="1730" spans="1:7" x14ac:dyDescent="0.25">
      <c r="A1730" s="442"/>
      <c r="B1730" s="443"/>
      <c r="C1730" s="443"/>
      <c r="D1730" s="443"/>
      <c r="E1730" s="443"/>
      <c r="F1730" s="443"/>
      <c r="G1730" s="443"/>
    </row>
    <row r="1731" spans="1:7" x14ac:dyDescent="0.25">
      <c r="A1731" s="442"/>
      <c r="B1731" s="443"/>
      <c r="C1731" s="443"/>
      <c r="D1731" s="443"/>
      <c r="E1731" s="443"/>
      <c r="F1731" s="443"/>
      <c r="G1731" s="443"/>
    </row>
    <row r="1732" spans="1:7" x14ac:dyDescent="0.25">
      <c r="A1732" s="442"/>
      <c r="B1732" s="443"/>
      <c r="C1732" s="443"/>
      <c r="D1732" s="443"/>
      <c r="E1732" s="443"/>
      <c r="F1732" s="443"/>
      <c r="G1732" s="443"/>
    </row>
    <row r="1733" spans="1:7" x14ac:dyDescent="0.25">
      <c r="A1733" s="442"/>
      <c r="B1733" s="443"/>
      <c r="C1733" s="443"/>
      <c r="D1733" s="443"/>
      <c r="E1733" s="443"/>
      <c r="F1733" s="443"/>
      <c r="G1733" s="443"/>
    </row>
    <row r="1734" spans="1:7" x14ac:dyDescent="0.25">
      <c r="A1734" s="442"/>
      <c r="B1734" s="443"/>
      <c r="C1734" s="443"/>
      <c r="D1734" s="443"/>
      <c r="E1734" s="443"/>
      <c r="F1734" s="443"/>
      <c r="G1734" s="443"/>
    </row>
    <row r="1735" spans="1:7" x14ac:dyDescent="0.25">
      <c r="A1735" s="442"/>
      <c r="B1735" s="443"/>
      <c r="C1735" s="443"/>
      <c r="D1735" s="443"/>
      <c r="E1735" s="443"/>
      <c r="F1735" s="443"/>
      <c r="G1735" s="443"/>
    </row>
    <row r="1736" spans="1:7" x14ac:dyDescent="0.25">
      <c r="A1736" s="442"/>
      <c r="B1736" s="443"/>
      <c r="C1736" s="443"/>
      <c r="D1736" s="443"/>
      <c r="E1736" s="443"/>
      <c r="F1736" s="443"/>
      <c r="G1736" s="443"/>
    </row>
    <row r="1737" spans="1:7" x14ac:dyDescent="0.25">
      <c r="A1737" s="442"/>
      <c r="B1737" s="443"/>
      <c r="C1737" s="443"/>
      <c r="D1737" s="443"/>
      <c r="E1737" s="443"/>
      <c r="F1737" s="443"/>
      <c r="G1737" s="443"/>
    </row>
    <row r="1738" spans="1:7" x14ac:dyDescent="0.25">
      <c r="A1738" s="442"/>
      <c r="B1738" s="443"/>
      <c r="C1738" s="443"/>
      <c r="D1738" s="443"/>
      <c r="E1738" s="443"/>
      <c r="F1738" s="443"/>
      <c r="G1738" s="443"/>
    </row>
    <row r="1739" spans="1:7" x14ac:dyDescent="0.25">
      <c r="A1739" s="442"/>
      <c r="B1739" s="443"/>
      <c r="C1739" s="443"/>
      <c r="D1739" s="443"/>
      <c r="E1739" s="443"/>
      <c r="F1739" s="443"/>
      <c r="G1739" s="443"/>
    </row>
    <row r="1740" spans="1:7" x14ac:dyDescent="0.25">
      <c r="A1740" s="442"/>
      <c r="B1740" s="443"/>
      <c r="C1740" s="443"/>
      <c r="D1740" s="443"/>
      <c r="E1740" s="443"/>
      <c r="F1740" s="443"/>
      <c r="G1740" s="443"/>
    </row>
    <row r="1741" spans="1:7" x14ac:dyDescent="0.25">
      <c r="A1741" s="442"/>
      <c r="B1741" s="443"/>
      <c r="C1741" s="443"/>
      <c r="D1741" s="443"/>
      <c r="E1741" s="443"/>
      <c r="F1741" s="443"/>
      <c r="G1741" s="443"/>
    </row>
    <row r="1742" spans="1:7" x14ac:dyDescent="0.25">
      <c r="A1742" s="442"/>
      <c r="B1742" s="443"/>
      <c r="C1742" s="443"/>
      <c r="D1742" s="443"/>
      <c r="E1742" s="443"/>
      <c r="F1742" s="443"/>
      <c r="G1742" s="443"/>
    </row>
    <row r="1743" spans="1:7" x14ac:dyDescent="0.25">
      <c r="A1743" s="442"/>
      <c r="B1743" s="443"/>
      <c r="C1743" s="443"/>
      <c r="D1743" s="443"/>
      <c r="E1743" s="443"/>
      <c r="F1743" s="443"/>
      <c r="G1743" s="443"/>
    </row>
    <row r="1744" spans="1:7" x14ac:dyDescent="0.25">
      <c r="A1744" s="442"/>
      <c r="B1744" s="443"/>
      <c r="C1744" s="443"/>
      <c r="D1744" s="443"/>
      <c r="E1744" s="443"/>
      <c r="F1744" s="443"/>
      <c r="G1744" s="443"/>
    </row>
    <row r="1745" spans="1:7" x14ac:dyDescent="0.25">
      <c r="A1745" s="442"/>
      <c r="B1745" s="443"/>
      <c r="C1745" s="443"/>
      <c r="D1745" s="443"/>
      <c r="E1745" s="443"/>
      <c r="F1745" s="443"/>
      <c r="G1745" s="443"/>
    </row>
    <row r="1746" spans="1:7" x14ac:dyDescent="0.25">
      <c r="A1746" s="442"/>
      <c r="B1746" s="443"/>
      <c r="C1746" s="443"/>
      <c r="D1746" s="443"/>
      <c r="E1746" s="443"/>
      <c r="F1746" s="443"/>
      <c r="G1746" s="443"/>
    </row>
    <row r="1747" spans="1:7" x14ac:dyDescent="0.25">
      <c r="A1747" s="442"/>
      <c r="B1747" s="443"/>
      <c r="C1747" s="443"/>
      <c r="D1747" s="443"/>
      <c r="E1747" s="443"/>
      <c r="F1747" s="443"/>
      <c r="G1747" s="443"/>
    </row>
    <row r="1748" spans="1:7" x14ac:dyDescent="0.25">
      <c r="A1748" s="442"/>
      <c r="B1748" s="443"/>
      <c r="C1748" s="443"/>
      <c r="D1748" s="443"/>
      <c r="E1748" s="443"/>
      <c r="F1748" s="443"/>
      <c r="G1748" s="443"/>
    </row>
    <row r="1749" spans="1:7" x14ac:dyDescent="0.25">
      <c r="A1749" s="442"/>
      <c r="B1749" s="443"/>
      <c r="C1749" s="443"/>
      <c r="D1749" s="443"/>
      <c r="E1749" s="443"/>
      <c r="F1749" s="443"/>
      <c r="G1749" s="443"/>
    </row>
    <row r="1750" spans="1:7" x14ac:dyDescent="0.25">
      <c r="A1750" s="442"/>
      <c r="B1750" s="443"/>
      <c r="C1750" s="443"/>
      <c r="D1750" s="443"/>
      <c r="E1750" s="443"/>
      <c r="F1750" s="443"/>
      <c r="G1750" s="443"/>
    </row>
    <row r="1751" spans="1:7" x14ac:dyDescent="0.25">
      <c r="A1751" s="442"/>
      <c r="B1751" s="443"/>
      <c r="C1751" s="443"/>
      <c r="D1751" s="443"/>
      <c r="E1751" s="443"/>
      <c r="F1751" s="443"/>
      <c r="G1751" s="443"/>
    </row>
    <row r="1752" spans="1:7" x14ac:dyDescent="0.25">
      <c r="A1752" s="442"/>
      <c r="B1752" s="443"/>
      <c r="C1752" s="443"/>
      <c r="D1752" s="443"/>
      <c r="E1752" s="443"/>
      <c r="F1752" s="443"/>
      <c r="G1752" s="443"/>
    </row>
    <row r="1753" spans="1:7" x14ac:dyDescent="0.25">
      <c r="A1753" s="442"/>
      <c r="B1753" s="443"/>
      <c r="C1753" s="443"/>
      <c r="D1753" s="443"/>
      <c r="E1753" s="443"/>
      <c r="F1753" s="443"/>
      <c r="G1753" s="443"/>
    </row>
    <row r="1754" spans="1:7" x14ac:dyDescent="0.25">
      <c r="A1754" s="442"/>
      <c r="B1754" s="443"/>
      <c r="C1754" s="443"/>
      <c r="D1754" s="443"/>
      <c r="E1754" s="443"/>
      <c r="F1754" s="443"/>
      <c r="G1754" s="443"/>
    </row>
    <row r="1755" spans="1:7" x14ac:dyDescent="0.25">
      <c r="A1755" s="442"/>
      <c r="B1755" s="443"/>
      <c r="C1755" s="443"/>
      <c r="D1755" s="443"/>
      <c r="E1755" s="443"/>
      <c r="F1755" s="443"/>
      <c r="G1755" s="443"/>
    </row>
    <row r="1756" spans="1:7" x14ac:dyDescent="0.25">
      <c r="A1756" s="442"/>
      <c r="B1756" s="443"/>
      <c r="C1756" s="443"/>
      <c r="D1756" s="443"/>
      <c r="E1756" s="443"/>
      <c r="F1756" s="443"/>
      <c r="G1756" s="443"/>
    </row>
    <row r="1757" spans="1:7" x14ac:dyDescent="0.25">
      <c r="A1757" s="442"/>
      <c r="B1757" s="443"/>
      <c r="C1757" s="443"/>
      <c r="D1757" s="443"/>
      <c r="E1757" s="443"/>
      <c r="F1757" s="443"/>
      <c r="G1757" s="443"/>
    </row>
    <row r="1758" spans="1:7" x14ac:dyDescent="0.25">
      <c r="A1758" s="442"/>
      <c r="B1758" s="443"/>
      <c r="C1758" s="443"/>
      <c r="D1758" s="443"/>
      <c r="E1758" s="443"/>
      <c r="F1758" s="443"/>
      <c r="G1758" s="443"/>
    </row>
    <row r="1759" spans="1:7" x14ac:dyDescent="0.25">
      <c r="A1759" s="442"/>
      <c r="B1759" s="443"/>
      <c r="C1759" s="443"/>
      <c r="D1759" s="443"/>
      <c r="E1759" s="443"/>
      <c r="F1759" s="443"/>
      <c r="G1759" s="443"/>
    </row>
    <row r="1760" spans="1:7" x14ac:dyDescent="0.25">
      <c r="A1760" s="442"/>
      <c r="B1760" s="443"/>
      <c r="C1760" s="443"/>
      <c r="D1760" s="443"/>
      <c r="E1760" s="443"/>
      <c r="F1760" s="443"/>
      <c r="G1760" s="443"/>
    </row>
    <row r="1761" spans="1:7" x14ac:dyDescent="0.25">
      <c r="A1761" s="442"/>
      <c r="B1761" s="443"/>
      <c r="C1761" s="443"/>
      <c r="D1761" s="443"/>
      <c r="E1761" s="443"/>
      <c r="F1761" s="443"/>
      <c r="G1761" s="443"/>
    </row>
    <row r="1762" spans="1:7" x14ac:dyDescent="0.25">
      <c r="A1762" s="442"/>
      <c r="B1762" s="443"/>
      <c r="C1762" s="443"/>
      <c r="D1762" s="443"/>
      <c r="E1762" s="443"/>
      <c r="F1762" s="443"/>
      <c r="G1762" s="443"/>
    </row>
    <row r="1763" spans="1:7" x14ac:dyDescent="0.25">
      <c r="A1763" s="442"/>
      <c r="B1763" s="443"/>
      <c r="C1763" s="443"/>
      <c r="D1763" s="443"/>
      <c r="E1763" s="443"/>
      <c r="F1763" s="443"/>
      <c r="G1763" s="443"/>
    </row>
    <row r="1764" spans="1:7" x14ac:dyDescent="0.25">
      <c r="A1764" s="442"/>
      <c r="B1764" s="443"/>
      <c r="C1764" s="443"/>
      <c r="D1764" s="443"/>
      <c r="E1764" s="443"/>
      <c r="F1764" s="443"/>
      <c r="G1764" s="443"/>
    </row>
    <row r="1765" spans="1:7" x14ac:dyDescent="0.25">
      <c r="A1765" s="442"/>
      <c r="B1765" s="443"/>
      <c r="C1765" s="443"/>
      <c r="D1765" s="443"/>
      <c r="E1765" s="443"/>
      <c r="F1765" s="443"/>
      <c r="G1765" s="443"/>
    </row>
    <row r="1766" spans="1:7" x14ac:dyDescent="0.25">
      <c r="A1766" s="442"/>
      <c r="B1766" s="443"/>
      <c r="C1766" s="443"/>
      <c r="D1766" s="443"/>
      <c r="E1766" s="443"/>
      <c r="F1766" s="443"/>
      <c r="G1766" s="443"/>
    </row>
    <row r="1767" spans="1:7" x14ac:dyDescent="0.25">
      <c r="A1767" s="442"/>
      <c r="B1767" s="443"/>
      <c r="C1767" s="443"/>
      <c r="D1767" s="443"/>
      <c r="E1767" s="443"/>
      <c r="F1767" s="443"/>
      <c r="G1767" s="443"/>
    </row>
    <row r="1768" spans="1:7" x14ac:dyDescent="0.25">
      <c r="A1768" s="442"/>
      <c r="B1768" s="443"/>
      <c r="C1768" s="443"/>
      <c r="D1768" s="443"/>
      <c r="E1768" s="443"/>
      <c r="F1768" s="443"/>
      <c r="G1768" s="443"/>
    </row>
    <row r="1769" spans="1:7" x14ac:dyDescent="0.25">
      <c r="A1769" s="442"/>
      <c r="B1769" s="443"/>
      <c r="C1769" s="443"/>
      <c r="D1769" s="443"/>
      <c r="E1769" s="443"/>
      <c r="F1769" s="443"/>
      <c r="G1769" s="443"/>
    </row>
    <row r="1770" spans="1:7" x14ac:dyDescent="0.25">
      <c r="A1770" s="442"/>
      <c r="B1770" s="443"/>
      <c r="C1770" s="443"/>
      <c r="D1770" s="443"/>
      <c r="E1770" s="443"/>
      <c r="F1770" s="443"/>
      <c r="G1770" s="443"/>
    </row>
    <row r="1771" spans="1:7" x14ac:dyDescent="0.25">
      <c r="A1771" s="442"/>
      <c r="B1771" s="443"/>
      <c r="C1771" s="443"/>
      <c r="D1771" s="443"/>
      <c r="E1771" s="443"/>
      <c r="F1771" s="443"/>
      <c r="G1771" s="443"/>
    </row>
    <row r="1772" spans="1:7" x14ac:dyDescent="0.25">
      <c r="A1772" s="442"/>
      <c r="B1772" s="443"/>
      <c r="C1772" s="443"/>
      <c r="D1772" s="443"/>
      <c r="E1772" s="443"/>
      <c r="F1772" s="443"/>
      <c r="G1772" s="443"/>
    </row>
    <row r="1773" spans="1:7" x14ac:dyDescent="0.25">
      <c r="A1773" s="442"/>
      <c r="B1773" s="443"/>
      <c r="C1773" s="443"/>
      <c r="D1773" s="443"/>
      <c r="E1773" s="443"/>
      <c r="F1773" s="443"/>
      <c r="G1773" s="443"/>
    </row>
    <row r="1774" spans="1:7" x14ac:dyDescent="0.25">
      <c r="A1774" s="442"/>
      <c r="B1774" s="443"/>
      <c r="C1774" s="443"/>
      <c r="D1774" s="443"/>
      <c r="E1774" s="443"/>
      <c r="F1774" s="443"/>
      <c r="G1774" s="443"/>
    </row>
    <row r="1775" spans="1:7" x14ac:dyDescent="0.25">
      <c r="A1775" s="442"/>
      <c r="B1775" s="443"/>
      <c r="C1775" s="443"/>
      <c r="D1775" s="443"/>
      <c r="E1775" s="443"/>
      <c r="F1775" s="443"/>
      <c r="G1775" s="443"/>
    </row>
    <row r="1776" spans="1:7" x14ac:dyDescent="0.25">
      <c r="A1776" s="442"/>
      <c r="B1776" s="443"/>
      <c r="C1776" s="443"/>
      <c r="D1776" s="443"/>
      <c r="E1776" s="443"/>
      <c r="F1776" s="443"/>
      <c r="G1776" s="443"/>
    </row>
    <row r="1777" spans="1:7" x14ac:dyDescent="0.25">
      <c r="A1777" s="442"/>
      <c r="B1777" s="443"/>
      <c r="C1777" s="443"/>
      <c r="D1777" s="443"/>
      <c r="E1777" s="443"/>
      <c r="F1777" s="443"/>
      <c r="G1777" s="443"/>
    </row>
    <row r="1778" spans="1:7" x14ac:dyDescent="0.25">
      <c r="A1778" s="442"/>
      <c r="B1778" s="443"/>
      <c r="C1778" s="443"/>
      <c r="D1778" s="443"/>
      <c r="E1778" s="443"/>
      <c r="F1778" s="443"/>
      <c r="G1778" s="443"/>
    </row>
    <row r="1779" spans="1:7" x14ac:dyDescent="0.25">
      <c r="A1779" s="442"/>
      <c r="B1779" s="443"/>
      <c r="C1779" s="443"/>
      <c r="D1779" s="443"/>
      <c r="E1779" s="443"/>
      <c r="F1779" s="443"/>
      <c r="G1779" s="443"/>
    </row>
    <row r="1780" spans="1:7" x14ac:dyDescent="0.25">
      <c r="A1780" s="442"/>
      <c r="B1780" s="443"/>
      <c r="C1780" s="443"/>
      <c r="D1780" s="443"/>
      <c r="E1780" s="443"/>
      <c r="F1780" s="443"/>
      <c r="G1780" s="443"/>
    </row>
    <row r="1781" spans="1:7" x14ac:dyDescent="0.25">
      <c r="A1781" s="442"/>
      <c r="B1781" s="443"/>
      <c r="C1781" s="443"/>
      <c r="D1781" s="443"/>
      <c r="E1781" s="443"/>
      <c r="F1781" s="443"/>
      <c r="G1781" s="443"/>
    </row>
    <row r="1782" spans="1:7" x14ac:dyDescent="0.25">
      <c r="A1782" s="442"/>
      <c r="B1782" s="443"/>
      <c r="C1782" s="443"/>
      <c r="D1782" s="443"/>
      <c r="E1782" s="443"/>
      <c r="F1782" s="443"/>
      <c r="G1782" s="443"/>
    </row>
    <row r="1783" spans="1:7" x14ac:dyDescent="0.25">
      <c r="A1783" s="442"/>
      <c r="B1783" s="443"/>
      <c r="C1783" s="443"/>
      <c r="D1783" s="443"/>
      <c r="E1783" s="443"/>
      <c r="F1783" s="443"/>
      <c r="G1783" s="443"/>
    </row>
    <row r="1784" spans="1:7" x14ac:dyDescent="0.25">
      <c r="A1784" s="442"/>
      <c r="B1784" s="443"/>
      <c r="C1784" s="443"/>
      <c r="D1784" s="443"/>
      <c r="E1784" s="443"/>
      <c r="F1784" s="443"/>
      <c r="G1784" s="443"/>
    </row>
    <row r="1785" spans="1:7" x14ac:dyDescent="0.25">
      <c r="A1785" s="442"/>
      <c r="B1785" s="443"/>
      <c r="C1785" s="443"/>
      <c r="D1785" s="443"/>
      <c r="E1785" s="443"/>
      <c r="F1785" s="443"/>
      <c r="G1785" s="443"/>
    </row>
    <row r="1786" spans="1:7" x14ac:dyDescent="0.25">
      <c r="A1786" s="442"/>
      <c r="B1786" s="443"/>
      <c r="C1786" s="443"/>
      <c r="D1786" s="443"/>
      <c r="E1786" s="443"/>
      <c r="F1786" s="443"/>
      <c r="G1786" s="443"/>
    </row>
    <row r="1787" spans="1:7" x14ac:dyDescent="0.25">
      <c r="A1787" s="442"/>
      <c r="B1787" s="443"/>
      <c r="C1787" s="443"/>
      <c r="D1787" s="443"/>
      <c r="E1787" s="443"/>
      <c r="F1787" s="443"/>
      <c r="G1787" s="443"/>
    </row>
    <row r="1788" spans="1:7" x14ac:dyDescent="0.25">
      <c r="A1788" s="442"/>
      <c r="B1788" s="443"/>
      <c r="C1788" s="443"/>
      <c r="D1788" s="443"/>
      <c r="E1788" s="443"/>
      <c r="F1788" s="443"/>
      <c r="G1788" s="443"/>
    </row>
    <row r="1789" spans="1:7" x14ac:dyDescent="0.25">
      <c r="A1789" s="442"/>
      <c r="B1789" s="443"/>
      <c r="C1789" s="443"/>
      <c r="D1789" s="443"/>
      <c r="E1789" s="443"/>
      <c r="F1789" s="443"/>
      <c r="G1789" s="443"/>
    </row>
    <row r="1790" spans="1:7" x14ac:dyDescent="0.25">
      <c r="A1790" s="442"/>
      <c r="B1790" s="443"/>
      <c r="C1790" s="443"/>
      <c r="D1790" s="443"/>
      <c r="E1790" s="443"/>
      <c r="F1790" s="443"/>
      <c r="G1790" s="443"/>
    </row>
    <row r="1791" spans="1:7" x14ac:dyDescent="0.25">
      <c r="A1791" s="442"/>
      <c r="B1791" s="443"/>
      <c r="C1791" s="443"/>
      <c r="D1791" s="443"/>
      <c r="E1791" s="443"/>
      <c r="F1791" s="443"/>
      <c r="G1791" s="443"/>
    </row>
    <row r="1792" spans="1:7" x14ac:dyDescent="0.25">
      <c r="A1792" s="442"/>
      <c r="B1792" s="443"/>
      <c r="C1792" s="443"/>
      <c r="D1792" s="443"/>
      <c r="E1792" s="443"/>
      <c r="F1792" s="443"/>
      <c r="G1792" s="443"/>
    </row>
    <row r="1793" spans="1:7" x14ac:dyDescent="0.25">
      <c r="A1793" s="442"/>
      <c r="B1793" s="443"/>
      <c r="C1793" s="443"/>
      <c r="D1793" s="443"/>
      <c r="E1793" s="443"/>
      <c r="F1793" s="443"/>
      <c r="G1793" s="443"/>
    </row>
    <row r="1794" spans="1:7" x14ac:dyDescent="0.25">
      <c r="A1794" s="442"/>
      <c r="B1794" s="443"/>
      <c r="C1794" s="443"/>
      <c r="D1794" s="443"/>
      <c r="E1794" s="443"/>
      <c r="F1794" s="443"/>
      <c r="G1794" s="443"/>
    </row>
    <row r="1795" spans="1:7" x14ac:dyDescent="0.25">
      <c r="A1795" s="442"/>
      <c r="B1795" s="443"/>
      <c r="C1795" s="443"/>
      <c r="D1795" s="443"/>
      <c r="E1795" s="443"/>
      <c r="F1795" s="443"/>
      <c r="G1795" s="443"/>
    </row>
    <row r="1796" spans="1:7" x14ac:dyDescent="0.25">
      <c r="A1796" s="442"/>
      <c r="B1796" s="443"/>
      <c r="C1796" s="443"/>
      <c r="D1796" s="443"/>
      <c r="E1796" s="443"/>
      <c r="F1796" s="443"/>
      <c r="G1796" s="443"/>
    </row>
    <row r="1797" spans="1:7" x14ac:dyDescent="0.25">
      <c r="A1797" s="442"/>
      <c r="B1797" s="443"/>
      <c r="C1797" s="443"/>
      <c r="D1797" s="443"/>
      <c r="E1797" s="443"/>
      <c r="F1797" s="443"/>
      <c r="G1797" s="443"/>
    </row>
    <row r="1798" spans="1:7" x14ac:dyDescent="0.25">
      <c r="A1798" s="442"/>
      <c r="B1798" s="443"/>
      <c r="C1798" s="443"/>
      <c r="D1798" s="443"/>
      <c r="E1798" s="443"/>
      <c r="F1798" s="443"/>
      <c r="G1798" s="443"/>
    </row>
    <row r="1799" spans="1:7" x14ac:dyDescent="0.25">
      <c r="A1799" s="442"/>
      <c r="B1799" s="443"/>
      <c r="C1799" s="443"/>
      <c r="D1799" s="443"/>
      <c r="E1799" s="443"/>
      <c r="F1799" s="443"/>
      <c r="G1799" s="443"/>
    </row>
    <row r="1800" spans="1:7" x14ac:dyDescent="0.25">
      <c r="A1800" s="442"/>
      <c r="B1800" s="443"/>
      <c r="C1800" s="443"/>
      <c r="D1800" s="443"/>
      <c r="E1800" s="443"/>
      <c r="F1800" s="443"/>
      <c r="G1800" s="443"/>
    </row>
    <row r="1801" spans="1:7" x14ac:dyDescent="0.25">
      <c r="A1801" s="442"/>
      <c r="B1801" s="443"/>
      <c r="C1801" s="443"/>
      <c r="D1801" s="443"/>
      <c r="E1801" s="443"/>
      <c r="F1801" s="443"/>
      <c r="G1801" s="443"/>
    </row>
    <row r="1802" spans="1:7" x14ac:dyDescent="0.25">
      <c r="A1802" s="442"/>
      <c r="B1802" s="443"/>
      <c r="C1802" s="443"/>
      <c r="D1802" s="443"/>
      <c r="E1802" s="443"/>
      <c r="F1802" s="443"/>
      <c r="G1802" s="443"/>
    </row>
    <row r="1803" spans="1:7" x14ac:dyDescent="0.25">
      <c r="A1803" s="442"/>
      <c r="B1803" s="443"/>
      <c r="C1803" s="443"/>
      <c r="D1803" s="443"/>
      <c r="E1803" s="443"/>
      <c r="F1803" s="443"/>
      <c r="G1803" s="443"/>
    </row>
    <row r="1804" spans="1:7" x14ac:dyDescent="0.25">
      <c r="A1804" s="442"/>
      <c r="B1804" s="443"/>
      <c r="C1804" s="443"/>
      <c r="D1804" s="443"/>
      <c r="E1804" s="443"/>
      <c r="F1804" s="443"/>
      <c r="G1804" s="443"/>
    </row>
    <row r="1805" spans="1:7" x14ac:dyDescent="0.25">
      <c r="A1805" s="442"/>
      <c r="B1805" s="443"/>
      <c r="C1805" s="443"/>
      <c r="D1805" s="443"/>
      <c r="E1805" s="443"/>
      <c r="F1805" s="443"/>
      <c r="G1805" s="443"/>
    </row>
    <row r="1806" spans="1:7" x14ac:dyDescent="0.25">
      <c r="A1806" s="442"/>
      <c r="B1806" s="443"/>
      <c r="C1806" s="443"/>
      <c r="D1806" s="443"/>
      <c r="E1806" s="443"/>
      <c r="F1806" s="443"/>
      <c r="G1806" s="443"/>
    </row>
    <row r="1807" spans="1:7" x14ac:dyDescent="0.25">
      <c r="A1807" s="442"/>
      <c r="B1807" s="443"/>
      <c r="C1807" s="443"/>
      <c r="D1807" s="443"/>
      <c r="E1807" s="443"/>
      <c r="F1807" s="443"/>
      <c r="G1807" s="443"/>
    </row>
    <row r="1808" spans="1:7" x14ac:dyDescent="0.25">
      <c r="A1808" s="442"/>
      <c r="B1808" s="443"/>
      <c r="C1808" s="443"/>
      <c r="D1808" s="443"/>
      <c r="E1808" s="443"/>
      <c r="F1808" s="443"/>
      <c r="G1808" s="443"/>
    </row>
    <row r="1809" spans="1:7" x14ac:dyDescent="0.25">
      <c r="A1809" s="442"/>
      <c r="B1809" s="443"/>
      <c r="C1809" s="443"/>
      <c r="D1809" s="443"/>
      <c r="E1809" s="443"/>
      <c r="F1809" s="443"/>
      <c r="G1809" s="443"/>
    </row>
    <row r="1810" spans="1:7" x14ac:dyDescent="0.25">
      <c r="A1810" s="442"/>
      <c r="B1810" s="443"/>
      <c r="C1810" s="443"/>
      <c r="D1810" s="443"/>
      <c r="E1810" s="443"/>
      <c r="F1810" s="443"/>
      <c r="G1810" s="443"/>
    </row>
    <row r="1811" spans="1:7" x14ac:dyDescent="0.25">
      <c r="A1811" s="442"/>
      <c r="B1811" s="443"/>
      <c r="C1811" s="443"/>
      <c r="D1811" s="443"/>
      <c r="E1811" s="443"/>
      <c r="F1811" s="443"/>
      <c r="G1811" s="443"/>
    </row>
    <row r="1812" spans="1:7" x14ac:dyDescent="0.25">
      <c r="A1812" s="442"/>
      <c r="B1812" s="443"/>
      <c r="C1812" s="443"/>
      <c r="D1812" s="443"/>
      <c r="E1812" s="443"/>
      <c r="F1812" s="443"/>
      <c r="G1812" s="443"/>
    </row>
    <row r="1813" spans="1:7" x14ac:dyDescent="0.25">
      <c r="A1813" s="442"/>
      <c r="B1813" s="443"/>
      <c r="C1813" s="443"/>
      <c r="D1813" s="443"/>
      <c r="E1813" s="443"/>
      <c r="F1813" s="443"/>
      <c r="G1813" s="443"/>
    </row>
    <row r="1814" spans="1:7" x14ac:dyDescent="0.25">
      <c r="A1814" s="442"/>
      <c r="B1814" s="443"/>
      <c r="C1814" s="443"/>
      <c r="D1814" s="443"/>
      <c r="E1814" s="443"/>
      <c r="F1814" s="443"/>
      <c r="G1814" s="443"/>
    </row>
    <row r="1815" spans="1:7" x14ac:dyDescent="0.25">
      <c r="A1815" s="442"/>
      <c r="B1815" s="443"/>
      <c r="C1815" s="443"/>
      <c r="D1815" s="443"/>
      <c r="E1815" s="443"/>
      <c r="F1815" s="443"/>
      <c r="G1815" s="443"/>
    </row>
    <row r="1816" spans="1:7" x14ac:dyDescent="0.25">
      <c r="A1816" s="442"/>
      <c r="B1816" s="443"/>
      <c r="C1816" s="443"/>
      <c r="D1816" s="443"/>
      <c r="E1816" s="443"/>
      <c r="F1816" s="443"/>
      <c r="G1816" s="443"/>
    </row>
    <row r="1817" spans="1:7" x14ac:dyDescent="0.25">
      <c r="A1817" s="442"/>
      <c r="B1817" s="443"/>
      <c r="C1817" s="443"/>
      <c r="D1817" s="443"/>
      <c r="E1817" s="443"/>
      <c r="F1817" s="443"/>
      <c r="G1817" s="443"/>
    </row>
    <row r="1818" spans="1:7" x14ac:dyDescent="0.25">
      <c r="A1818" s="442"/>
      <c r="B1818" s="443"/>
      <c r="C1818" s="443"/>
      <c r="D1818" s="443"/>
      <c r="E1818" s="443"/>
      <c r="F1818" s="443"/>
      <c r="G1818" s="443"/>
    </row>
    <row r="1819" spans="1:7" x14ac:dyDescent="0.25">
      <c r="A1819" s="442"/>
      <c r="B1819" s="443"/>
      <c r="C1819" s="443"/>
      <c r="D1819" s="443"/>
      <c r="E1819" s="443"/>
      <c r="F1819" s="443"/>
      <c r="G1819" s="443"/>
    </row>
    <row r="1820" spans="1:7" x14ac:dyDescent="0.25">
      <c r="A1820" s="442"/>
      <c r="B1820" s="443"/>
      <c r="C1820" s="443"/>
      <c r="D1820" s="443"/>
      <c r="E1820" s="443"/>
      <c r="F1820" s="443"/>
      <c r="G1820" s="443"/>
    </row>
    <row r="1821" spans="1:7" x14ac:dyDescent="0.25">
      <c r="A1821" s="442"/>
      <c r="B1821" s="443"/>
      <c r="C1821" s="443"/>
      <c r="D1821" s="443"/>
      <c r="E1821" s="443"/>
      <c r="F1821" s="443"/>
      <c r="G1821" s="443"/>
    </row>
    <row r="1822" spans="1:7" x14ac:dyDescent="0.25">
      <c r="A1822" s="442"/>
      <c r="B1822" s="443"/>
      <c r="C1822" s="443"/>
      <c r="D1822" s="443"/>
      <c r="E1822" s="443"/>
      <c r="F1822" s="443"/>
      <c r="G1822" s="443"/>
    </row>
    <row r="1823" spans="1:7" x14ac:dyDescent="0.25">
      <c r="A1823" s="442"/>
      <c r="B1823" s="443"/>
      <c r="C1823" s="443"/>
      <c r="D1823" s="443"/>
      <c r="E1823" s="443"/>
      <c r="F1823" s="443"/>
      <c r="G1823" s="443"/>
    </row>
    <row r="1824" spans="1:7" x14ac:dyDescent="0.25">
      <c r="A1824" s="442"/>
      <c r="B1824" s="443"/>
      <c r="C1824" s="443"/>
      <c r="D1824" s="443"/>
      <c r="E1824" s="443"/>
      <c r="F1824" s="443"/>
      <c r="G1824" s="443"/>
    </row>
    <row r="1825" spans="1:7" x14ac:dyDescent="0.25">
      <c r="A1825" s="442"/>
      <c r="B1825" s="443"/>
      <c r="C1825" s="443"/>
      <c r="D1825" s="443"/>
      <c r="E1825" s="443"/>
      <c r="F1825" s="443"/>
      <c r="G1825" s="443"/>
    </row>
    <row r="1826" spans="1:7" x14ac:dyDescent="0.25">
      <c r="A1826" s="442"/>
      <c r="B1826" s="443"/>
      <c r="C1826" s="443"/>
      <c r="D1826" s="443"/>
      <c r="E1826" s="443"/>
      <c r="F1826" s="443"/>
      <c r="G1826" s="443"/>
    </row>
    <row r="1827" spans="1:7" x14ac:dyDescent="0.25">
      <c r="A1827" s="442"/>
      <c r="B1827" s="443"/>
      <c r="C1827" s="443"/>
      <c r="D1827" s="443"/>
      <c r="E1827" s="443"/>
      <c r="F1827" s="443"/>
      <c r="G1827" s="443"/>
    </row>
    <row r="1828" spans="1:7" x14ac:dyDescent="0.25">
      <c r="A1828" s="442"/>
      <c r="B1828" s="443"/>
      <c r="C1828" s="443"/>
      <c r="D1828" s="443"/>
      <c r="E1828" s="443"/>
      <c r="F1828" s="443"/>
      <c r="G1828" s="443"/>
    </row>
    <row r="1829" spans="1:7" x14ac:dyDescent="0.25">
      <c r="A1829" s="442"/>
      <c r="B1829" s="443"/>
      <c r="C1829" s="443"/>
      <c r="D1829" s="443"/>
      <c r="E1829" s="443"/>
      <c r="F1829" s="443"/>
      <c r="G1829" s="443"/>
    </row>
    <row r="1830" spans="1:7" x14ac:dyDescent="0.25">
      <c r="A1830" s="442"/>
      <c r="B1830" s="443"/>
      <c r="C1830" s="443"/>
      <c r="D1830" s="443"/>
      <c r="E1830" s="443"/>
      <c r="F1830" s="443"/>
      <c r="G1830" s="443"/>
    </row>
    <row r="1831" spans="1:7" x14ac:dyDescent="0.25">
      <c r="A1831" s="442"/>
      <c r="B1831" s="443"/>
      <c r="C1831" s="443"/>
      <c r="D1831" s="443"/>
      <c r="E1831" s="443"/>
      <c r="F1831" s="443"/>
      <c r="G1831" s="443"/>
    </row>
    <row r="1832" spans="1:7" x14ac:dyDescent="0.25">
      <c r="A1832" s="442"/>
      <c r="B1832" s="443"/>
      <c r="C1832" s="443"/>
      <c r="D1832" s="443"/>
      <c r="E1832" s="443"/>
      <c r="F1832" s="443"/>
      <c r="G1832" s="443"/>
    </row>
    <row r="1833" spans="1:7" x14ac:dyDescent="0.25">
      <c r="A1833" s="442"/>
      <c r="B1833" s="443"/>
      <c r="C1833" s="443"/>
      <c r="D1833" s="443"/>
      <c r="E1833" s="443"/>
      <c r="F1833" s="443"/>
      <c r="G1833" s="443"/>
    </row>
    <row r="1834" spans="1:7" x14ac:dyDescent="0.25">
      <c r="A1834" s="442"/>
      <c r="B1834" s="443"/>
      <c r="C1834" s="443"/>
      <c r="D1834" s="443"/>
      <c r="E1834" s="443"/>
      <c r="F1834" s="443"/>
      <c r="G1834" s="443"/>
    </row>
    <row r="1835" spans="1:7" x14ac:dyDescent="0.25">
      <c r="A1835" s="442"/>
      <c r="B1835" s="443"/>
      <c r="C1835" s="443"/>
      <c r="D1835" s="443"/>
      <c r="E1835" s="443"/>
      <c r="F1835" s="443"/>
      <c r="G1835" s="443"/>
    </row>
    <row r="1836" spans="1:7" x14ac:dyDescent="0.25">
      <c r="A1836" s="442"/>
      <c r="B1836" s="443"/>
      <c r="C1836" s="443"/>
      <c r="D1836" s="443"/>
      <c r="E1836" s="443"/>
      <c r="F1836" s="443"/>
      <c r="G1836" s="443"/>
    </row>
    <row r="1837" spans="1:7" x14ac:dyDescent="0.25">
      <c r="A1837" s="442"/>
      <c r="B1837" s="443"/>
      <c r="C1837" s="443"/>
      <c r="D1837" s="443"/>
      <c r="E1837" s="443"/>
      <c r="F1837" s="443"/>
      <c r="G1837" s="443"/>
    </row>
    <row r="1838" spans="1:7" x14ac:dyDescent="0.25">
      <c r="A1838" s="442"/>
      <c r="B1838" s="443"/>
      <c r="C1838" s="443"/>
      <c r="D1838" s="443"/>
      <c r="E1838" s="443"/>
      <c r="F1838" s="443"/>
      <c r="G1838" s="443"/>
    </row>
    <row r="1839" spans="1:7" x14ac:dyDescent="0.25">
      <c r="A1839" s="442"/>
      <c r="B1839" s="443"/>
      <c r="C1839" s="443"/>
      <c r="D1839" s="443"/>
      <c r="E1839" s="443"/>
      <c r="F1839" s="443"/>
      <c r="G1839" s="443"/>
    </row>
    <row r="1840" spans="1:7" x14ac:dyDescent="0.25">
      <c r="A1840" s="442"/>
      <c r="B1840" s="443"/>
      <c r="C1840" s="443"/>
      <c r="D1840" s="443"/>
      <c r="E1840" s="443"/>
      <c r="F1840" s="443"/>
      <c r="G1840" s="443"/>
    </row>
    <row r="1841" spans="1:7" x14ac:dyDescent="0.25">
      <c r="A1841" s="442"/>
      <c r="B1841" s="443"/>
      <c r="C1841" s="443"/>
      <c r="D1841" s="443"/>
      <c r="E1841" s="443"/>
      <c r="F1841" s="443"/>
      <c r="G1841" s="443"/>
    </row>
    <row r="1842" spans="1:7" x14ac:dyDescent="0.25">
      <c r="A1842" s="442"/>
      <c r="B1842" s="443"/>
      <c r="C1842" s="443"/>
      <c r="D1842" s="443"/>
      <c r="E1842" s="443"/>
      <c r="F1842" s="443"/>
      <c r="G1842" s="443"/>
    </row>
    <row r="1843" spans="1:7" x14ac:dyDescent="0.25">
      <c r="A1843" s="442"/>
      <c r="B1843" s="443"/>
      <c r="C1843" s="443"/>
      <c r="D1843" s="443"/>
      <c r="E1843" s="443"/>
      <c r="F1843" s="443"/>
      <c r="G1843" s="443"/>
    </row>
    <row r="1844" spans="1:7" x14ac:dyDescent="0.25">
      <c r="A1844" s="442"/>
      <c r="B1844" s="443"/>
      <c r="C1844" s="443"/>
      <c r="D1844" s="443"/>
      <c r="E1844" s="443"/>
      <c r="F1844" s="443"/>
      <c r="G1844" s="443"/>
    </row>
    <row r="1845" spans="1:7" x14ac:dyDescent="0.25">
      <c r="A1845" s="442"/>
      <c r="B1845" s="443"/>
      <c r="C1845" s="443"/>
      <c r="D1845" s="443"/>
      <c r="E1845" s="443"/>
      <c r="F1845" s="443"/>
      <c r="G1845" s="443"/>
    </row>
    <row r="1846" spans="1:7" x14ac:dyDescent="0.25">
      <c r="A1846" s="442"/>
      <c r="B1846" s="443"/>
      <c r="C1846" s="443"/>
      <c r="D1846" s="443"/>
      <c r="E1846" s="443"/>
      <c r="F1846" s="443"/>
      <c r="G1846" s="443"/>
    </row>
    <row r="1847" spans="1:7" x14ac:dyDescent="0.25">
      <c r="A1847" s="442"/>
      <c r="B1847" s="443"/>
      <c r="C1847" s="443"/>
      <c r="D1847" s="443"/>
      <c r="E1847" s="443"/>
      <c r="F1847" s="443"/>
      <c r="G1847" s="443"/>
    </row>
    <row r="1848" spans="1:7" x14ac:dyDescent="0.25">
      <c r="A1848" s="442"/>
      <c r="B1848" s="443"/>
      <c r="C1848" s="443"/>
      <c r="D1848" s="443"/>
      <c r="E1848" s="443"/>
      <c r="F1848" s="443"/>
      <c r="G1848" s="443"/>
    </row>
    <row r="1849" spans="1:7" x14ac:dyDescent="0.25">
      <c r="A1849" s="442"/>
      <c r="B1849" s="443"/>
      <c r="C1849" s="443"/>
      <c r="D1849" s="443"/>
      <c r="E1849" s="443"/>
      <c r="F1849" s="443"/>
      <c r="G1849" s="443"/>
    </row>
    <row r="1850" spans="1:7" x14ac:dyDescent="0.25">
      <c r="A1850" s="442"/>
      <c r="B1850" s="443"/>
      <c r="C1850" s="443"/>
      <c r="D1850" s="443"/>
      <c r="E1850" s="443"/>
      <c r="F1850" s="443"/>
      <c r="G1850" s="443"/>
    </row>
    <row r="1851" spans="1:7" x14ac:dyDescent="0.25">
      <c r="A1851" s="442"/>
      <c r="B1851" s="443"/>
      <c r="C1851" s="443"/>
      <c r="D1851" s="443"/>
      <c r="E1851" s="443"/>
      <c r="F1851" s="443"/>
      <c r="G1851" s="443"/>
    </row>
    <row r="1852" spans="1:7" x14ac:dyDescent="0.25">
      <c r="A1852" s="442"/>
      <c r="B1852" s="443"/>
      <c r="C1852" s="443"/>
      <c r="D1852" s="443"/>
      <c r="E1852" s="443"/>
      <c r="F1852" s="443"/>
      <c r="G1852" s="443"/>
    </row>
    <row r="1853" spans="1:7" x14ac:dyDescent="0.25">
      <c r="A1853" s="442"/>
      <c r="B1853" s="443"/>
      <c r="C1853" s="443"/>
      <c r="D1853" s="443"/>
      <c r="E1853" s="443"/>
      <c r="F1853" s="443"/>
      <c r="G1853" s="443"/>
    </row>
    <row r="1854" spans="1:7" x14ac:dyDescent="0.25">
      <c r="A1854" s="442"/>
      <c r="B1854" s="443"/>
      <c r="C1854" s="443"/>
      <c r="D1854" s="443"/>
      <c r="E1854" s="443"/>
      <c r="F1854" s="443"/>
      <c r="G1854" s="443"/>
    </row>
    <row r="1855" spans="1:7" x14ac:dyDescent="0.25">
      <c r="A1855" s="442"/>
      <c r="B1855" s="443"/>
      <c r="C1855" s="443"/>
      <c r="D1855" s="443"/>
      <c r="E1855" s="443"/>
      <c r="F1855" s="443"/>
      <c r="G1855" s="443"/>
    </row>
    <row r="1856" spans="1:7" x14ac:dyDescent="0.25">
      <c r="A1856" s="442"/>
      <c r="B1856" s="443"/>
      <c r="C1856" s="443"/>
      <c r="D1856" s="443"/>
      <c r="E1856" s="443"/>
      <c r="F1856" s="443"/>
      <c r="G1856" s="443"/>
    </row>
    <row r="1857" spans="1:7" x14ac:dyDescent="0.25">
      <c r="A1857" s="442"/>
      <c r="B1857" s="443"/>
      <c r="C1857" s="443"/>
      <c r="D1857" s="443"/>
      <c r="E1857" s="443"/>
      <c r="F1857" s="443"/>
      <c r="G1857" s="443"/>
    </row>
    <row r="1858" spans="1:7" x14ac:dyDescent="0.25">
      <c r="A1858" s="442"/>
      <c r="B1858" s="443"/>
      <c r="C1858" s="443"/>
      <c r="D1858" s="443"/>
      <c r="E1858" s="443"/>
      <c r="F1858" s="443"/>
      <c r="G1858" s="443"/>
    </row>
    <row r="1859" spans="1:7" x14ac:dyDescent="0.25">
      <c r="A1859" s="442"/>
      <c r="B1859" s="443"/>
      <c r="C1859" s="443"/>
      <c r="D1859" s="443"/>
      <c r="E1859" s="443"/>
      <c r="F1859" s="443"/>
      <c r="G1859" s="443"/>
    </row>
    <row r="1860" spans="1:7" x14ac:dyDescent="0.25">
      <c r="A1860" s="442"/>
      <c r="B1860" s="443"/>
      <c r="C1860" s="443"/>
      <c r="D1860" s="443"/>
      <c r="E1860" s="443"/>
      <c r="F1860" s="443"/>
      <c r="G1860" s="443"/>
    </row>
    <row r="1861" spans="1:7" x14ac:dyDescent="0.25">
      <c r="A1861" s="442"/>
      <c r="B1861" s="443"/>
      <c r="C1861" s="443"/>
      <c r="D1861" s="443"/>
      <c r="E1861" s="443"/>
      <c r="F1861" s="443"/>
      <c r="G1861" s="443"/>
    </row>
    <row r="1862" spans="1:7" x14ac:dyDescent="0.25">
      <c r="A1862" s="442"/>
      <c r="B1862" s="443"/>
      <c r="C1862" s="443"/>
      <c r="D1862" s="443"/>
      <c r="E1862" s="443"/>
      <c r="F1862" s="443"/>
      <c r="G1862" s="443"/>
    </row>
    <row r="1863" spans="1:7" x14ac:dyDescent="0.25">
      <c r="A1863" s="442"/>
      <c r="B1863" s="443"/>
      <c r="C1863" s="443"/>
      <c r="D1863" s="443"/>
      <c r="E1863" s="443"/>
      <c r="F1863" s="443"/>
      <c r="G1863" s="443"/>
    </row>
    <row r="1864" spans="1:7" x14ac:dyDescent="0.25">
      <c r="A1864" s="442"/>
      <c r="B1864" s="443"/>
      <c r="C1864" s="443"/>
      <c r="D1864" s="443"/>
      <c r="E1864" s="443"/>
      <c r="F1864" s="443"/>
      <c r="G1864" s="443"/>
    </row>
    <row r="1865" spans="1:7" x14ac:dyDescent="0.25">
      <c r="A1865" s="442"/>
      <c r="B1865" s="443"/>
      <c r="C1865" s="443"/>
      <c r="D1865" s="443"/>
      <c r="E1865" s="443"/>
      <c r="F1865" s="443"/>
      <c r="G1865" s="443"/>
    </row>
    <row r="1866" spans="1:7" x14ac:dyDescent="0.25">
      <c r="A1866" s="442"/>
      <c r="B1866" s="443"/>
      <c r="C1866" s="443"/>
      <c r="D1866" s="443"/>
      <c r="E1866" s="443"/>
      <c r="F1866" s="443"/>
      <c r="G1866" s="443"/>
    </row>
    <row r="1867" spans="1:7" x14ac:dyDescent="0.25">
      <c r="A1867" s="442"/>
      <c r="B1867" s="443"/>
      <c r="C1867" s="443"/>
      <c r="D1867" s="443"/>
      <c r="E1867" s="443"/>
      <c r="F1867" s="443"/>
      <c r="G1867" s="443"/>
    </row>
    <row r="1868" spans="1:7" x14ac:dyDescent="0.25">
      <c r="A1868" s="442"/>
      <c r="B1868" s="443"/>
      <c r="C1868" s="443"/>
      <c r="D1868" s="443"/>
      <c r="E1868" s="443"/>
      <c r="F1868" s="443"/>
      <c r="G1868" s="443"/>
    </row>
    <row r="1869" spans="1:7" x14ac:dyDescent="0.25">
      <c r="A1869" s="442"/>
      <c r="B1869" s="443"/>
      <c r="C1869" s="443"/>
      <c r="D1869" s="443"/>
      <c r="E1869" s="443"/>
      <c r="F1869" s="443"/>
      <c r="G1869" s="443"/>
    </row>
    <row r="1870" spans="1:7" x14ac:dyDescent="0.25">
      <c r="A1870" s="442"/>
      <c r="B1870" s="443"/>
      <c r="C1870" s="443"/>
      <c r="D1870" s="443"/>
      <c r="E1870" s="443"/>
      <c r="F1870" s="443"/>
      <c r="G1870" s="443"/>
    </row>
    <row r="1871" spans="1:7" x14ac:dyDescent="0.25">
      <c r="A1871" s="442"/>
      <c r="B1871" s="443"/>
      <c r="C1871" s="443"/>
      <c r="D1871" s="443"/>
      <c r="E1871" s="443"/>
      <c r="F1871" s="443"/>
      <c r="G1871" s="443"/>
    </row>
    <row r="1872" spans="1:7" x14ac:dyDescent="0.25">
      <c r="A1872" s="442"/>
      <c r="B1872" s="443"/>
      <c r="C1872" s="443"/>
      <c r="D1872" s="443"/>
      <c r="E1872" s="443"/>
      <c r="F1872" s="443"/>
      <c r="G1872" s="443"/>
    </row>
    <row r="1873" spans="1:7" x14ac:dyDescent="0.25">
      <c r="A1873" s="442"/>
      <c r="B1873" s="443"/>
      <c r="C1873" s="443"/>
      <c r="D1873" s="443"/>
      <c r="E1873" s="443"/>
      <c r="F1873" s="443"/>
      <c r="G1873" s="443"/>
    </row>
    <row r="1874" spans="1:7" x14ac:dyDescent="0.25">
      <c r="A1874" s="442"/>
      <c r="B1874" s="443"/>
      <c r="C1874" s="443"/>
      <c r="D1874" s="443"/>
      <c r="E1874" s="443"/>
      <c r="F1874" s="443"/>
      <c r="G1874" s="443"/>
    </row>
    <row r="1875" spans="1:7" x14ac:dyDescent="0.25">
      <c r="A1875" s="442"/>
      <c r="B1875" s="443"/>
      <c r="C1875" s="443"/>
      <c r="D1875" s="443"/>
      <c r="E1875" s="443"/>
      <c r="F1875" s="443"/>
      <c r="G1875" s="443"/>
    </row>
    <row r="1876" spans="1:7" x14ac:dyDescent="0.25">
      <c r="A1876" s="442"/>
      <c r="B1876" s="443"/>
      <c r="C1876" s="443"/>
      <c r="D1876" s="443"/>
      <c r="E1876" s="443"/>
      <c r="F1876" s="443"/>
      <c r="G1876" s="443"/>
    </row>
    <row r="1877" spans="1:7" x14ac:dyDescent="0.25">
      <c r="A1877" s="442"/>
      <c r="B1877" s="443"/>
      <c r="C1877" s="443"/>
      <c r="D1877" s="443"/>
      <c r="E1877" s="443"/>
      <c r="F1877" s="443"/>
      <c r="G1877" s="443"/>
    </row>
    <row r="1878" spans="1:7" x14ac:dyDescent="0.25">
      <c r="A1878" s="442"/>
      <c r="B1878" s="443"/>
      <c r="C1878" s="443"/>
      <c r="D1878" s="443"/>
      <c r="E1878" s="443"/>
      <c r="F1878" s="443"/>
      <c r="G1878" s="443"/>
    </row>
    <row r="1879" spans="1:7" x14ac:dyDescent="0.25">
      <c r="A1879" s="442"/>
      <c r="B1879" s="443"/>
      <c r="C1879" s="443"/>
      <c r="D1879" s="443"/>
      <c r="E1879" s="443"/>
      <c r="F1879" s="443"/>
      <c r="G1879" s="443"/>
    </row>
    <row r="1880" spans="1:7" x14ac:dyDescent="0.25">
      <c r="A1880" s="442"/>
      <c r="B1880" s="443"/>
      <c r="C1880" s="443"/>
      <c r="D1880" s="443"/>
      <c r="E1880" s="443"/>
      <c r="F1880" s="443"/>
      <c r="G1880" s="443"/>
    </row>
    <row r="1881" spans="1:7" x14ac:dyDescent="0.25">
      <c r="A1881" s="442"/>
      <c r="B1881" s="443"/>
      <c r="C1881" s="443"/>
      <c r="D1881" s="443"/>
      <c r="E1881" s="443"/>
      <c r="F1881" s="443"/>
      <c r="G1881" s="443"/>
    </row>
    <row r="1882" spans="1:7" x14ac:dyDescent="0.25">
      <c r="A1882" s="442"/>
      <c r="B1882" s="443"/>
      <c r="C1882" s="443"/>
      <c r="D1882" s="443"/>
      <c r="E1882" s="443"/>
      <c r="F1882" s="443"/>
      <c r="G1882" s="443"/>
    </row>
    <row r="1883" spans="1:7" x14ac:dyDescent="0.25">
      <c r="A1883" s="442"/>
      <c r="B1883" s="443"/>
      <c r="C1883" s="443"/>
      <c r="D1883" s="443"/>
      <c r="E1883" s="443"/>
      <c r="F1883" s="443"/>
      <c r="G1883" s="443"/>
    </row>
    <row r="1884" spans="1:7" x14ac:dyDescent="0.25">
      <c r="A1884" s="442"/>
      <c r="B1884" s="443"/>
      <c r="C1884" s="443"/>
      <c r="D1884" s="443"/>
      <c r="E1884" s="443"/>
      <c r="F1884" s="443"/>
      <c r="G1884" s="443"/>
    </row>
    <row r="1885" spans="1:7" x14ac:dyDescent="0.25">
      <c r="A1885" s="442"/>
      <c r="B1885" s="443"/>
      <c r="C1885" s="443"/>
      <c r="D1885" s="443"/>
      <c r="E1885" s="443"/>
      <c r="F1885" s="443"/>
      <c r="G1885" s="443"/>
    </row>
    <row r="1886" spans="1:7" x14ac:dyDescent="0.25">
      <c r="A1886" s="442"/>
      <c r="B1886" s="443"/>
      <c r="C1886" s="443"/>
      <c r="D1886" s="443"/>
      <c r="E1886" s="443"/>
      <c r="F1886" s="443"/>
      <c r="G1886" s="443"/>
    </row>
    <row r="1887" spans="1:7" x14ac:dyDescent="0.25">
      <c r="A1887" s="442"/>
      <c r="B1887" s="443"/>
      <c r="C1887" s="443"/>
      <c r="D1887" s="443"/>
      <c r="E1887" s="443"/>
      <c r="F1887" s="443"/>
      <c r="G1887" s="443"/>
    </row>
    <row r="1888" spans="1:7" x14ac:dyDescent="0.25">
      <c r="A1888" s="442"/>
      <c r="B1888" s="443"/>
      <c r="C1888" s="443"/>
      <c r="D1888" s="443"/>
      <c r="E1888" s="443"/>
      <c r="F1888" s="443"/>
      <c r="G1888" s="443"/>
    </row>
    <row r="1889" spans="1:7" x14ac:dyDescent="0.25">
      <c r="A1889" s="442"/>
      <c r="B1889" s="443"/>
      <c r="C1889" s="443"/>
      <c r="D1889" s="443"/>
      <c r="E1889" s="443"/>
      <c r="F1889" s="443"/>
      <c r="G1889" s="443"/>
    </row>
    <row r="1890" spans="1:7" x14ac:dyDescent="0.25">
      <c r="A1890" s="442"/>
      <c r="B1890" s="443"/>
      <c r="C1890" s="443"/>
      <c r="D1890" s="443"/>
      <c r="E1890" s="443"/>
      <c r="F1890" s="443"/>
      <c r="G1890" s="443"/>
    </row>
    <row r="1891" spans="1:7" x14ac:dyDescent="0.25">
      <c r="A1891" s="442"/>
      <c r="B1891" s="443"/>
      <c r="C1891" s="443"/>
      <c r="D1891" s="443"/>
      <c r="E1891" s="443"/>
      <c r="F1891" s="443"/>
      <c r="G1891" s="443"/>
    </row>
    <row r="1892" spans="1:7" x14ac:dyDescent="0.25">
      <c r="A1892" s="442"/>
      <c r="B1892" s="443"/>
      <c r="C1892" s="443"/>
      <c r="D1892" s="443"/>
      <c r="E1892" s="443"/>
      <c r="F1892" s="443"/>
      <c r="G1892" s="443"/>
    </row>
    <row r="1893" spans="1:7" x14ac:dyDescent="0.25">
      <c r="A1893" s="442"/>
      <c r="B1893" s="443"/>
      <c r="C1893" s="443"/>
      <c r="D1893" s="443"/>
      <c r="E1893" s="443"/>
      <c r="F1893" s="443"/>
      <c r="G1893" s="443"/>
    </row>
    <row r="1894" spans="1:7" x14ac:dyDescent="0.25">
      <c r="A1894" s="442"/>
      <c r="B1894" s="443"/>
      <c r="C1894" s="443"/>
      <c r="D1894" s="443"/>
      <c r="E1894" s="443"/>
      <c r="F1894" s="443"/>
      <c r="G1894" s="443"/>
    </row>
    <row r="1895" spans="1:7" x14ac:dyDescent="0.25">
      <c r="A1895" s="442"/>
      <c r="B1895" s="443"/>
      <c r="C1895" s="443"/>
      <c r="D1895" s="443"/>
      <c r="E1895" s="443"/>
      <c r="F1895" s="443"/>
      <c r="G1895" s="443"/>
    </row>
    <row r="1896" spans="1:7" x14ac:dyDescent="0.25">
      <c r="A1896" s="442"/>
      <c r="B1896" s="443"/>
      <c r="C1896" s="443"/>
      <c r="D1896" s="443"/>
      <c r="E1896" s="443"/>
      <c r="F1896" s="443"/>
      <c r="G1896" s="443"/>
    </row>
    <row r="1897" spans="1:7" x14ac:dyDescent="0.25">
      <c r="A1897" s="442"/>
      <c r="B1897" s="443"/>
      <c r="C1897" s="443"/>
      <c r="D1897" s="443"/>
      <c r="E1897" s="443"/>
      <c r="F1897" s="443"/>
      <c r="G1897" s="443"/>
    </row>
    <row r="1898" spans="1:7" x14ac:dyDescent="0.25">
      <c r="A1898" s="442"/>
      <c r="B1898" s="443"/>
      <c r="C1898" s="443"/>
      <c r="D1898" s="443"/>
      <c r="E1898" s="443"/>
      <c r="F1898" s="443"/>
      <c r="G1898" s="443"/>
    </row>
    <row r="1899" spans="1:7" x14ac:dyDescent="0.25">
      <c r="A1899" s="442"/>
      <c r="B1899" s="443"/>
      <c r="C1899" s="443"/>
      <c r="D1899" s="443"/>
      <c r="E1899" s="443"/>
      <c r="F1899" s="443"/>
      <c r="G1899" s="443"/>
    </row>
    <row r="1900" spans="1:7" x14ac:dyDescent="0.25">
      <c r="A1900" s="442"/>
      <c r="B1900" s="443"/>
      <c r="C1900" s="443"/>
      <c r="D1900" s="443"/>
      <c r="E1900" s="443"/>
      <c r="F1900" s="443"/>
      <c r="G1900" s="443"/>
    </row>
    <row r="1901" spans="1:7" x14ac:dyDescent="0.25">
      <c r="A1901" s="442"/>
      <c r="B1901" s="443"/>
      <c r="C1901" s="443"/>
      <c r="D1901" s="443"/>
      <c r="E1901" s="443"/>
      <c r="F1901" s="443"/>
      <c r="G1901" s="443"/>
    </row>
    <row r="1902" spans="1:7" x14ac:dyDescent="0.25">
      <c r="A1902" s="442"/>
      <c r="B1902" s="443"/>
      <c r="C1902" s="443"/>
      <c r="D1902" s="443"/>
      <c r="E1902" s="443"/>
      <c r="F1902" s="443"/>
      <c r="G1902" s="443"/>
    </row>
    <row r="1903" spans="1:7" x14ac:dyDescent="0.25">
      <c r="A1903" s="442"/>
      <c r="B1903" s="443"/>
      <c r="C1903" s="443"/>
      <c r="D1903" s="443"/>
      <c r="E1903" s="443"/>
      <c r="F1903" s="443"/>
      <c r="G1903" s="443"/>
    </row>
    <row r="1904" spans="1:7" x14ac:dyDescent="0.25">
      <c r="A1904" s="442"/>
      <c r="B1904" s="443"/>
      <c r="C1904" s="443"/>
      <c r="D1904" s="443"/>
      <c r="E1904" s="443"/>
      <c r="F1904" s="443"/>
      <c r="G1904" s="443"/>
    </row>
    <row r="1905" spans="1:7" x14ac:dyDescent="0.25">
      <c r="A1905" s="442"/>
      <c r="B1905" s="443"/>
      <c r="C1905" s="443"/>
      <c r="D1905" s="443"/>
      <c r="E1905" s="443"/>
      <c r="F1905" s="443"/>
      <c r="G1905" s="443"/>
    </row>
    <row r="1906" spans="1:7" x14ac:dyDescent="0.25">
      <c r="A1906" s="442"/>
      <c r="B1906" s="443"/>
      <c r="C1906" s="443"/>
      <c r="D1906" s="443"/>
      <c r="E1906" s="443"/>
      <c r="F1906" s="443"/>
      <c r="G1906" s="443"/>
    </row>
    <row r="1907" spans="1:7" x14ac:dyDescent="0.25">
      <c r="A1907" s="442"/>
      <c r="B1907" s="443"/>
      <c r="C1907" s="443"/>
      <c r="D1907" s="443"/>
      <c r="E1907" s="443"/>
      <c r="F1907" s="443"/>
      <c r="G1907" s="443"/>
    </row>
    <row r="1908" spans="1:7" x14ac:dyDescent="0.25">
      <c r="A1908" s="442"/>
      <c r="B1908" s="443"/>
      <c r="C1908" s="443"/>
      <c r="D1908" s="443"/>
      <c r="E1908" s="443"/>
      <c r="F1908" s="443"/>
      <c r="G1908" s="443"/>
    </row>
    <row r="1909" spans="1:7" x14ac:dyDescent="0.25">
      <c r="A1909" s="442"/>
      <c r="B1909" s="443"/>
      <c r="C1909" s="443"/>
      <c r="D1909" s="443"/>
      <c r="E1909" s="443"/>
      <c r="F1909" s="443"/>
      <c r="G1909" s="443"/>
    </row>
    <row r="1910" spans="1:7" x14ac:dyDescent="0.25">
      <c r="A1910" s="442"/>
      <c r="B1910" s="443"/>
      <c r="C1910" s="443"/>
      <c r="D1910" s="443"/>
      <c r="E1910" s="443"/>
      <c r="F1910" s="443"/>
      <c r="G1910" s="443"/>
    </row>
    <row r="1911" spans="1:7" x14ac:dyDescent="0.25">
      <c r="A1911" s="442"/>
      <c r="B1911" s="443"/>
      <c r="C1911" s="443"/>
      <c r="D1911" s="443"/>
      <c r="E1911" s="443"/>
      <c r="F1911" s="443"/>
      <c r="G1911" s="443"/>
    </row>
    <row r="1912" spans="1:7" x14ac:dyDescent="0.25">
      <c r="A1912" s="442"/>
      <c r="B1912" s="443"/>
      <c r="C1912" s="443"/>
      <c r="D1912" s="443"/>
      <c r="E1912" s="443"/>
      <c r="F1912" s="443"/>
      <c r="G1912" s="443"/>
    </row>
    <row r="1913" spans="1:7" x14ac:dyDescent="0.25">
      <c r="A1913" s="442"/>
      <c r="B1913" s="443"/>
      <c r="C1913" s="443"/>
      <c r="D1913" s="443"/>
      <c r="E1913" s="443"/>
      <c r="F1913" s="443"/>
      <c r="G1913" s="443"/>
    </row>
    <row r="1914" spans="1:7" x14ac:dyDescent="0.25">
      <c r="A1914" s="442"/>
      <c r="B1914" s="443"/>
      <c r="C1914" s="443"/>
      <c r="D1914" s="443"/>
      <c r="E1914" s="443"/>
      <c r="F1914" s="443"/>
      <c r="G1914" s="443"/>
    </row>
    <row r="1915" spans="1:7" x14ac:dyDescent="0.25">
      <c r="A1915" s="442"/>
      <c r="B1915" s="443"/>
      <c r="C1915" s="443"/>
      <c r="D1915" s="443"/>
      <c r="E1915" s="443"/>
      <c r="F1915" s="443"/>
      <c r="G1915" s="443"/>
    </row>
    <row r="1916" spans="1:7" x14ac:dyDescent="0.25">
      <c r="A1916" s="442"/>
      <c r="B1916" s="443"/>
      <c r="C1916" s="443"/>
      <c r="D1916" s="443"/>
      <c r="E1916" s="443"/>
      <c r="F1916" s="443"/>
      <c r="G1916" s="443"/>
    </row>
    <row r="1917" spans="1:7" x14ac:dyDescent="0.25">
      <c r="A1917" s="442"/>
      <c r="B1917" s="443"/>
      <c r="C1917" s="443"/>
      <c r="D1917" s="443"/>
      <c r="E1917" s="443"/>
      <c r="F1917" s="443"/>
      <c r="G1917" s="443"/>
    </row>
    <row r="1918" spans="1:7" x14ac:dyDescent="0.25">
      <c r="A1918" s="442"/>
      <c r="B1918" s="443"/>
      <c r="C1918" s="443"/>
      <c r="D1918" s="443"/>
      <c r="E1918" s="443"/>
      <c r="F1918" s="443"/>
      <c r="G1918" s="443"/>
    </row>
    <row r="1919" spans="1:7" x14ac:dyDescent="0.25">
      <c r="A1919" s="442"/>
      <c r="B1919" s="443"/>
      <c r="C1919" s="443"/>
      <c r="D1919" s="443"/>
      <c r="E1919" s="443"/>
      <c r="F1919" s="443"/>
      <c r="G1919" s="443"/>
    </row>
    <row r="1920" spans="1:7" x14ac:dyDescent="0.25">
      <c r="A1920" s="442"/>
      <c r="B1920" s="443"/>
      <c r="C1920" s="443"/>
      <c r="D1920" s="443"/>
      <c r="E1920" s="443"/>
      <c r="F1920" s="443"/>
      <c r="G1920" s="443"/>
    </row>
    <row r="1921" spans="1:7" x14ac:dyDescent="0.25">
      <c r="A1921" s="442"/>
      <c r="B1921" s="443"/>
      <c r="C1921" s="443"/>
      <c r="D1921" s="443"/>
      <c r="E1921" s="443"/>
      <c r="F1921" s="443"/>
      <c r="G1921" s="443"/>
    </row>
    <row r="1922" spans="1:7" x14ac:dyDescent="0.25">
      <c r="A1922" s="442"/>
      <c r="B1922" s="443"/>
      <c r="C1922" s="443"/>
      <c r="D1922" s="443"/>
      <c r="E1922" s="443"/>
      <c r="F1922" s="443"/>
      <c r="G1922" s="443"/>
    </row>
    <row r="1923" spans="1:7" x14ac:dyDescent="0.25">
      <c r="A1923" s="442"/>
      <c r="B1923" s="443"/>
      <c r="C1923" s="443"/>
      <c r="D1923" s="443"/>
      <c r="E1923" s="443"/>
      <c r="F1923" s="443"/>
      <c r="G1923" s="443"/>
    </row>
    <row r="1924" spans="1:7" x14ac:dyDescent="0.25">
      <c r="A1924" s="442"/>
      <c r="B1924" s="443"/>
      <c r="C1924" s="443"/>
      <c r="D1924" s="443"/>
      <c r="E1924" s="443"/>
      <c r="F1924" s="443"/>
      <c r="G1924" s="443"/>
    </row>
    <row r="1925" spans="1:7" x14ac:dyDescent="0.25">
      <c r="A1925" s="442"/>
      <c r="B1925" s="443"/>
      <c r="C1925" s="443"/>
      <c r="D1925" s="443"/>
      <c r="E1925" s="443"/>
      <c r="F1925" s="443"/>
      <c r="G1925" s="443"/>
    </row>
    <row r="1926" spans="1:7" x14ac:dyDescent="0.25">
      <c r="A1926" s="442"/>
      <c r="B1926" s="443"/>
      <c r="C1926" s="443"/>
      <c r="D1926" s="443"/>
      <c r="E1926" s="443"/>
      <c r="F1926" s="443"/>
      <c r="G1926" s="443"/>
    </row>
    <row r="1927" spans="1:7" x14ac:dyDescent="0.25">
      <c r="A1927" s="442"/>
      <c r="B1927" s="443"/>
      <c r="C1927" s="443"/>
      <c r="D1927" s="443"/>
      <c r="E1927" s="443"/>
      <c r="F1927" s="443"/>
      <c r="G1927" s="443"/>
    </row>
    <row r="1928" spans="1:7" x14ac:dyDescent="0.25">
      <c r="A1928" s="442"/>
      <c r="B1928" s="443"/>
      <c r="C1928" s="443"/>
      <c r="D1928" s="443"/>
      <c r="E1928" s="443"/>
      <c r="F1928" s="443"/>
      <c r="G1928" s="443"/>
    </row>
    <row r="1929" spans="1:7" x14ac:dyDescent="0.25">
      <c r="A1929" s="442"/>
      <c r="B1929" s="443"/>
      <c r="C1929" s="443"/>
      <c r="D1929" s="443"/>
      <c r="E1929" s="443"/>
      <c r="F1929" s="443"/>
      <c r="G1929" s="443"/>
    </row>
    <row r="1930" spans="1:7" x14ac:dyDescent="0.25">
      <c r="A1930" s="442"/>
      <c r="B1930" s="443"/>
      <c r="C1930" s="443"/>
      <c r="D1930" s="443"/>
      <c r="E1930" s="443"/>
      <c r="F1930" s="443"/>
      <c r="G1930" s="443"/>
    </row>
    <row r="1931" spans="1:7" x14ac:dyDescent="0.25">
      <c r="A1931" s="442"/>
      <c r="B1931" s="443"/>
      <c r="C1931" s="443"/>
      <c r="D1931" s="443"/>
      <c r="E1931" s="443"/>
      <c r="F1931" s="443"/>
      <c r="G1931" s="443"/>
    </row>
    <row r="1932" spans="1:7" x14ac:dyDescent="0.25">
      <c r="A1932" s="442"/>
      <c r="B1932" s="443"/>
      <c r="C1932" s="443"/>
      <c r="D1932" s="443"/>
      <c r="E1932" s="443"/>
      <c r="F1932" s="443"/>
      <c r="G1932" s="443"/>
    </row>
    <row r="1933" spans="1:7" x14ac:dyDescent="0.25">
      <c r="A1933" s="442"/>
      <c r="B1933" s="443"/>
      <c r="C1933" s="443"/>
      <c r="D1933" s="443"/>
      <c r="E1933" s="443"/>
      <c r="F1933" s="443"/>
      <c r="G1933" s="443"/>
    </row>
    <row r="1934" spans="1:7" x14ac:dyDescent="0.25">
      <c r="A1934" s="442"/>
      <c r="B1934" s="443"/>
      <c r="C1934" s="443"/>
      <c r="D1934" s="443"/>
      <c r="E1934" s="443"/>
      <c r="F1934" s="443"/>
      <c r="G1934" s="443"/>
    </row>
    <row r="1935" spans="1:7" x14ac:dyDescent="0.25">
      <c r="A1935" s="442"/>
      <c r="B1935" s="443"/>
      <c r="C1935" s="443"/>
      <c r="D1935" s="443"/>
      <c r="E1935" s="443"/>
      <c r="F1935" s="443"/>
      <c r="G1935" s="443"/>
    </row>
    <row r="1936" spans="1:7" x14ac:dyDescent="0.25">
      <c r="A1936" s="442"/>
      <c r="B1936" s="443"/>
      <c r="C1936" s="443"/>
      <c r="D1936" s="443"/>
      <c r="E1936" s="443"/>
      <c r="F1936" s="443"/>
      <c r="G1936" s="443"/>
    </row>
    <row r="1937" spans="1:7" x14ac:dyDescent="0.25">
      <c r="A1937" s="442"/>
      <c r="B1937" s="443"/>
      <c r="C1937" s="443"/>
      <c r="D1937" s="443"/>
      <c r="E1937" s="443"/>
      <c r="F1937" s="443"/>
      <c r="G1937" s="443"/>
    </row>
    <row r="1938" spans="1:7" x14ac:dyDescent="0.25">
      <c r="A1938" s="442"/>
      <c r="B1938" s="443"/>
      <c r="C1938" s="443"/>
      <c r="D1938" s="443"/>
      <c r="E1938" s="443"/>
      <c r="F1938" s="443"/>
      <c r="G1938" s="443"/>
    </row>
    <row r="1939" spans="1:7" x14ac:dyDescent="0.25">
      <c r="A1939" s="442"/>
      <c r="B1939" s="443"/>
      <c r="C1939" s="443"/>
      <c r="D1939" s="443"/>
      <c r="E1939" s="443"/>
      <c r="F1939" s="443"/>
      <c r="G1939" s="443"/>
    </row>
    <row r="1940" spans="1:7" x14ac:dyDescent="0.25">
      <c r="A1940" s="442"/>
      <c r="B1940" s="443"/>
      <c r="C1940" s="443"/>
      <c r="D1940" s="443"/>
      <c r="E1940" s="443"/>
      <c r="F1940" s="443"/>
      <c r="G1940" s="443"/>
    </row>
    <row r="1941" spans="1:7" x14ac:dyDescent="0.25">
      <c r="A1941" s="442"/>
      <c r="B1941" s="443"/>
      <c r="C1941" s="443"/>
      <c r="D1941" s="443"/>
      <c r="E1941" s="443"/>
      <c r="F1941" s="443"/>
      <c r="G1941" s="443"/>
    </row>
    <row r="1942" spans="1:7" x14ac:dyDescent="0.25">
      <c r="A1942" s="442"/>
      <c r="B1942" s="443"/>
      <c r="C1942" s="443"/>
      <c r="D1942" s="443"/>
      <c r="E1942" s="443"/>
      <c r="F1942" s="443"/>
      <c r="G1942" s="443"/>
    </row>
    <row r="1943" spans="1:7" x14ac:dyDescent="0.25">
      <c r="A1943" s="442"/>
      <c r="B1943" s="443"/>
      <c r="C1943" s="443"/>
      <c r="D1943" s="443"/>
      <c r="E1943" s="443"/>
      <c r="F1943" s="443"/>
      <c r="G1943" s="443"/>
    </row>
    <row r="1944" spans="1:7" x14ac:dyDescent="0.25">
      <c r="A1944" s="442"/>
      <c r="B1944" s="443"/>
      <c r="C1944" s="443"/>
      <c r="D1944" s="443"/>
      <c r="E1944" s="443"/>
      <c r="F1944" s="443"/>
      <c r="G1944" s="443"/>
    </row>
    <row r="1945" spans="1:7" x14ac:dyDescent="0.25">
      <c r="A1945" s="442"/>
      <c r="B1945" s="443"/>
      <c r="C1945" s="443"/>
      <c r="D1945" s="443"/>
      <c r="E1945" s="443"/>
      <c r="F1945" s="443"/>
      <c r="G1945" s="443"/>
    </row>
    <row r="1946" spans="1:7" x14ac:dyDescent="0.25">
      <c r="A1946" s="442"/>
      <c r="B1946" s="443"/>
      <c r="C1946" s="443"/>
      <c r="D1946" s="443"/>
      <c r="E1946" s="443"/>
      <c r="F1946" s="443"/>
      <c r="G1946" s="443"/>
    </row>
    <row r="1947" spans="1:7" x14ac:dyDescent="0.25">
      <c r="A1947" s="442"/>
      <c r="B1947" s="443"/>
      <c r="C1947" s="443"/>
      <c r="D1947" s="443"/>
      <c r="E1947" s="443"/>
      <c r="F1947" s="443"/>
      <c r="G1947" s="443"/>
    </row>
    <row r="1948" spans="1:7" x14ac:dyDescent="0.25">
      <c r="A1948" s="442"/>
      <c r="B1948" s="443"/>
      <c r="C1948" s="443"/>
      <c r="D1948" s="443"/>
      <c r="E1948" s="443"/>
      <c r="F1948" s="443"/>
      <c r="G1948" s="443"/>
    </row>
    <row r="1949" spans="1:7" x14ac:dyDescent="0.25">
      <c r="A1949" s="442"/>
      <c r="B1949" s="443"/>
      <c r="C1949" s="443"/>
      <c r="D1949" s="443"/>
      <c r="E1949" s="443"/>
      <c r="F1949" s="443"/>
      <c r="G1949" s="443"/>
    </row>
    <row r="1950" spans="1:7" x14ac:dyDescent="0.25">
      <c r="A1950" s="442"/>
      <c r="B1950" s="443"/>
      <c r="C1950" s="443"/>
      <c r="D1950" s="443"/>
      <c r="E1950" s="443"/>
      <c r="F1950" s="443"/>
      <c r="G1950" s="443"/>
    </row>
    <row r="1951" spans="1:7" x14ac:dyDescent="0.25">
      <c r="A1951" s="442"/>
      <c r="B1951" s="443"/>
      <c r="C1951" s="443"/>
      <c r="D1951" s="443"/>
      <c r="E1951" s="443"/>
      <c r="F1951" s="443"/>
      <c r="G1951" s="443"/>
    </row>
    <row r="1952" spans="1:7" x14ac:dyDescent="0.25">
      <c r="A1952" s="442"/>
      <c r="B1952" s="443"/>
      <c r="C1952" s="443"/>
      <c r="D1952" s="443"/>
      <c r="E1952" s="443"/>
      <c r="F1952" s="443"/>
      <c r="G1952" s="443"/>
    </row>
    <row r="1953" spans="1:7" x14ac:dyDescent="0.25">
      <c r="A1953" s="442"/>
      <c r="B1953" s="443"/>
      <c r="C1953" s="443"/>
      <c r="D1953" s="443"/>
      <c r="E1953" s="443"/>
      <c r="F1953" s="443"/>
      <c r="G1953" s="443"/>
    </row>
    <row r="1954" spans="1:7" x14ac:dyDescent="0.25">
      <c r="A1954" s="442"/>
      <c r="B1954" s="443"/>
      <c r="C1954" s="443"/>
      <c r="D1954" s="443"/>
      <c r="E1954" s="443"/>
      <c r="F1954" s="443"/>
      <c r="G1954" s="443"/>
    </row>
    <row r="1955" spans="1:7" x14ac:dyDescent="0.25">
      <c r="A1955" s="442"/>
      <c r="B1955" s="443"/>
      <c r="C1955" s="443"/>
      <c r="D1955" s="443"/>
      <c r="E1955" s="443"/>
      <c r="F1955" s="443"/>
      <c r="G1955" s="443"/>
    </row>
    <row r="1956" spans="1:7" x14ac:dyDescent="0.25">
      <c r="A1956" s="442"/>
      <c r="B1956" s="443"/>
      <c r="C1956" s="443"/>
      <c r="D1956" s="443"/>
      <c r="E1956" s="443"/>
      <c r="F1956" s="443"/>
      <c r="G1956" s="443"/>
    </row>
    <row r="1957" spans="1:7" x14ac:dyDescent="0.25">
      <c r="A1957" s="442"/>
      <c r="B1957" s="443"/>
      <c r="C1957" s="443"/>
      <c r="D1957" s="443"/>
      <c r="E1957" s="443"/>
      <c r="F1957" s="443"/>
      <c r="G1957" s="443"/>
    </row>
    <row r="1958" spans="1:7" x14ac:dyDescent="0.25">
      <c r="A1958" s="442"/>
      <c r="B1958" s="443"/>
      <c r="C1958" s="443"/>
      <c r="D1958" s="443"/>
      <c r="E1958" s="443"/>
      <c r="F1958" s="443"/>
      <c r="G1958" s="443"/>
    </row>
    <row r="1959" spans="1:7" x14ac:dyDescent="0.25">
      <c r="A1959" s="442"/>
      <c r="B1959" s="443"/>
      <c r="C1959" s="443"/>
      <c r="D1959" s="443"/>
      <c r="E1959" s="443"/>
      <c r="F1959" s="443"/>
      <c r="G1959" s="443"/>
    </row>
    <row r="1960" spans="1:7" x14ac:dyDescent="0.25">
      <c r="A1960" s="442"/>
      <c r="B1960" s="443"/>
      <c r="C1960" s="443"/>
      <c r="D1960" s="443"/>
      <c r="E1960" s="443"/>
      <c r="F1960" s="443"/>
      <c r="G1960" s="443"/>
    </row>
    <row r="1961" spans="1:7" x14ac:dyDescent="0.25">
      <c r="A1961" s="442"/>
      <c r="B1961" s="443"/>
      <c r="C1961" s="443"/>
      <c r="D1961" s="443"/>
      <c r="E1961" s="443"/>
      <c r="F1961" s="443"/>
      <c r="G1961" s="443"/>
    </row>
    <row r="1962" spans="1:7" x14ac:dyDescent="0.25">
      <c r="A1962" s="442"/>
      <c r="B1962" s="443"/>
      <c r="C1962" s="443"/>
      <c r="D1962" s="443"/>
      <c r="E1962" s="443"/>
      <c r="F1962" s="443"/>
      <c r="G1962" s="443"/>
    </row>
    <row r="1963" spans="1:7" x14ac:dyDescent="0.25">
      <c r="A1963" s="442"/>
      <c r="B1963" s="443"/>
      <c r="C1963" s="443"/>
      <c r="D1963" s="443"/>
      <c r="E1963" s="443"/>
      <c r="F1963" s="443"/>
      <c r="G1963" s="443"/>
    </row>
    <row r="1964" spans="1:7" x14ac:dyDescent="0.25">
      <c r="A1964" s="442"/>
      <c r="B1964" s="443"/>
      <c r="C1964" s="443"/>
      <c r="D1964" s="443"/>
      <c r="E1964" s="443"/>
      <c r="F1964" s="443"/>
      <c r="G1964" s="443"/>
    </row>
    <row r="1965" spans="1:7" x14ac:dyDescent="0.25">
      <c r="A1965" s="442"/>
      <c r="B1965" s="443"/>
      <c r="C1965" s="443"/>
      <c r="D1965" s="443"/>
      <c r="E1965" s="443"/>
      <c r="F1965" s="443"/>
      <c r="G1965" s="443"/>
    </row>
    <row r="1966" spans="1:7" x14ac:dyDescent="0.25">
      <c r="A1966" s="442"/>
      <c r="B1966" s="443"/>
      <c r="C1966" s="443"/>
      <c r="D1966" s="443"/>
      <c r="E1966" s="443"/>
      <c r="F1966" s="443"/>
      <c r="G1966" s="443"/>
    </row>
    <row r="1967" spans="1:7" x14ac:dyDescent="0.25">
      <c r="A1967" s="442"/>
      <c r="B1967" s="443"/>
      <c r="C1967" s="443"/>
      <c r="D1967" s="443"/>
      <c r="E1967" s="443"/>
      <c r="F1967" s="443"/>
      <c r="G1967" s="443"/>
    </row>
    <row r="1968" spans="1:7" x14ac:dyDescent="0.25">
      <c r="A1968" s="442"/>
      <c r="B1968" s="443"/>
      <c r="C1968" s="443"/>
      <c r="D1968" s="443"/>
      <c r="E1968" s="443"/>
      <c r="F1968" s="443"/>
      <c r="G1968" s="443"/>
    </row>
    <row r="1969" spans="1:7" x14ac:dyDescent="0.25">
      <c r="A1969" s="442"/>
      <c r="B1969" s="443"/>
      <c r="C1969" s="443"/>
      <c r="D1969" s="443"/>
      <c r="E1969" s="443"/>
      <c r="F1969" s="443"/>
      <c r="G1969" s="443"/>
    </row>
    <row r="1970" spans="1:7" x14ac:dyDescent="0.25">
      <c r="A1970" s="442"/>
      <c r="B1970" s="443"/>
      <c r="C1970" s="443"/>
      <c r="D1970" s="443"/>
      <c r="E1970" s="443"/>
      <c r="F1970" s="443"/>
      <c r="G1970" s="443"/>
    </row>
    <row r="1971" spans="1:7" x14ac:dyDescent="0.25">
      <c r="A1971" s="442"/>
      <c r="B1971" s="443"/>
      <c r="C1971" s="443"/>
      <c r="D1971" s="443"/>
      <c r="E1971" s="443"/>
      <c r="F1971" s="443"/>
      <c r="G1971" s="443"/>
    </row>
    <row r="1972" spans="1:7" x14ac:dyDescent="0.25">
      <c r="A1972" s="442"/>
      <c r="B1972" s="443"/>
      <c r="C1972" s="443"/>
      <c r="D1972" s="443"/>
      <c r="E1972" s="443"/>
      <c r="F1972" s="443"/>
      <c r="G1972" s="443"/>
    </row>
    <row r="1973" spans="1:7" x14ac:dyDescent="0.25">
      <c r="A1973" s="442"/>
      <c r="B1973" s="443"/>
      <c r="C1973" s="443"/>
      <c r="D1973" s="443"/>
      <c r="E1973" s="443"/>
      <c r="F1973" s="443"/>
      <c r="G1973" s="443"/>
    </row>
    <row r="1974" spans="1:7" x14ac:dyDescent="0.25">
      <c r="A1974" s="442"/>
      <c r="B1974" s="443"/>
      <c r="C1974" s="443"/>
      <c r="D1974" s="443"/>
      <c r="E1974" s="443"/>
      <c r="F1974" s="443"/>
      <c r="G1974" s="443"/>
    </row>
    <row r="1975" spans="1:7" x14ac:dyDescent="0.25">
      <c r="A1975" s="442"/>
      <c r="B1975" s="443"/>
      <c r="C1975" s="443"/>
      <c r="D1975" s="443"/>
      <c r="E1975" s="443"/>
      <c r="F1975" s="443"/>
      <c r="G1975" s="443"/>
    </row>
    <row r="1976" spans="1:7" x14ac:dyDescent="0.25">
      <c r="A1976" s="442"/>
      <c r="B1976" s="443"/>
      <c r="C1976" s="443"/>
      <c r="D1976" s="443"/>
      <c r="E1976" s="443"/>
      <c r="F1976" s="443"/>
      <c r="G1976" s="443"/>
    </row>
    <row r="1977" spans="1:7" x14ac:dyDescent="0.25">
      <c r="A1977" s="442"/>
      <c r="B1977" s="443"/>
      <c r="C1977" s="443"/>
      <c r="D1977" s="443"/>
      <c r="E1977" s="443"/>
      <c r="F1977" s="443"/>
      <c r="G1977" s="443"/>
    </row>
    <row r="1978" spans="1:7" x14ac:dyDescent="0.25">
      <c r="A1978" s="442"/>
      <c r="B1978" s="443"/>
      <c r="C1978" s="443"/>
      <c r="D1978" s="443"/>
      <c r="E1978" s="443"/>
      <c r="F1978" s="443"/>
      <c r="G1978" s="443"/>
    </row>
    <row r="1979" spans="1:7" x14ac:dyDescent="0.25">
      <c r="A1979" s="442"/>
      <c r="B1979" s="443"/>
      <c r="C1979" s="443"/>
      <c r="D1979" s="443"/>
      <c r="E1979" s="443"/>
      <c r="F1979" s="443"/>
      <c r="G1979" s="443"/>
    </row>
    <row r="1980" spans="1:7" x14ac:dyDescent="0.25">
      <c r="A1980" s="442"/>
      <c r="B1980" s="443"/>
      <c r="C1980" s="443"/>
      <c r="D1980" s="443"/>
      <c r="E1980" s="443"/>
      <c r="F1980" s="443"/>
      <c r="G1980" s="443"/>
    </row>
    <row r="1981" spans="1:7" x14ac:dyDescent="0.25">
      <c r="A1981" s="442"/>
      <c r="B1981" s="443"/>
      <c r="C1981" s="443"/>
      <c r="D1981" s="443"/>
      <c r="E1981" s="443"/>
      <c r="F1981" s="443"/>
      <c r="G1981" s="443"/>
    </row>
    <row r="1982" spans="1:7" x14ac:dyDescent="0.25">
      <c r="A1982" s="442"/>
      <c r="B1982" s="443"/>
      <c r="C1982" s="443"/>
      <c r="D1982" s="443"/>
      <c r="E1982" s="443"/>
      <c r="F1982" s="443"/>
      <c r="G1982" s="443"/>
    </row>
    <row r="1983" spans="1:7" x14ac:dyDescent="0.25">
      <c r="A1983" s="442"/>
      <c r="B1983" s="443"/>
      <c r="C1983" s="443"/>
      <c r="D1983" s="443"/>
      <c r="E1983" s="443"/>
      <c r="F1983" s="443"/>
      <c r="G1983" s="443"/>
    </row>
    <row r="1984" spans="1:7" x14ac:dyDescent="0.25">
      <c r="A1984" s="442"/>
      <c r="B1984" s="443"/>
      <c r="C1984" s="443"/>
      <c r="D1984" s="443"/>
      <c r="E1984" s="443"/>
      <c r="F1984" s="443"/>
      <c r="G1984" s="443"/>
    </row>
    <row r="1985" spans="1:7" x14ac:dyDescent="0.25">
      <c r="A1985" s="442"/>
      <c r="B1985" s="443"/>
      <c r="C1985" s="443"/>
      <c r="D1985" s="443"/>
      <c r="E1985" s="443"/>
      <c r="F1985" s="443"/>
      <c r="G1985" s="443"/>
    </row>
    <row r="1986" spans="1:7" x14ac:dyDescent="0.25">
      <c r="A1986" s="442"/>
      <c r="B1986" s="443"/>
      <c r="C1986" s="443"/>
      <c r="D1986" s="443"/>
      <c r="E1986" s="443"/>
      <c r="F1986" s="443"/>
      <c r="G1986" s="443"/>
    </row>
    <row r="1987" spans="1:7" x14ac:dyDescent="0.25">
      <c r="A1987" s="442"/>
      <c r="B1987" s="443"/>
      <c r="C1987" s="443"/>
      <c r="D1987" s="443"/>
      <c r="E1987" s="443"/>
      <c r="F1987" s="443"/>
      <c r="G1987" s="443"/>
    </row>
    <row r="1988" spans="1:7" x14ac:dyDescent="0.25">
      <c r="A1988" s="442"/>
      <c r="B1988" s="443"/>
      <c r="C1988" s="443"/>
      <c r="D1988" s="443"/>
      <c r="E1988" s="443"/>
      <c r="F1988" s="443"/>
      <c r="G1988" s="443"/>
    </row>
    <row r="1989" spans="1:7" x14ac:dyDescent="0.25">
      <c r="A1989" s="442"/>
      <c r="B1989" s="443"/>
      <c r="C1989" s="443"/>
      <c r="D1989" s="443"/>
      <c r="E1989" s="443"/>
      <c r="F1989" s="443"/>
      <c r="G1989" s="443"/>
    </row>
    <row r="1990" spans="1:7" x14ac:dyDescent="0.25">
      <c r="A1990" s="442"/>
      <c r="B1990" s="443"/>
      <c r="C1990" s="443"/>
      <c r="D1990" s="443"/>
      <c r="E1990" s="443"/>
      <c r="F1990" s="443"/>
      <c r="G1990" s="443"/>
    </row>
    <row r="1991" spans="1:7" x14ac:dyDescent="0.25">
      <c r="A1991" s="442"/>
      <c r="B1991" s="443"/>
      <c r="C1991" s="443"/>
      <c r="D1991" s="443"/>
      <c r="E1991" s="443"/>
      <c r="F1991" s="443"/>
      <c r="G1991" s="443"/>
    </row>
    <row r="1992" spans="1:7" x14ac:dyDescent="0.25">
      <c r="A1992" s="442"/>
      <c r="B1992" s="443"/>
      <c r="C1992" s="443"/>
      <c r="D1992" s="443"/>
      <c r="E1992" s="443"/>
      <c r="F1992" s="443"/>
      <c r="G1992" s="443"/>
    </row>
    <row r="1993" spans="1:7" x14ac:dyDescent="0.25">
      <c r="A1993" s="442"/>
      <c r="B1993" s="443"/>
      <c r="C1993" s="443"/>
      <c r="D1993" s="443"/>
      <c r="E1993" s="443"/>
      <c r="F1993" s="443"/>
      <c r="G1993" s="443"/>
    </row>
    <row r="1994" spans="1:7" x14ac:dyDescent="0.25">
      <c r="A1994" s="442"/>
      <c r="B1994" s="443"/>
      <c r="C1994" s="443"/>
      <c r="D1994" s="443"/>
      <c r="E1994" s="443"/>
      <c r="F1994" s="443"/>
      <c r="G1994" s="443"/>
    </row>
    <row r="1995" spans="1:7" x14ac:dyDescent="0.25">
      <c r="A1995" s="442"/>
      <c r="B1995" s="443"/>
      <c r="C1995" s="443"/>
      <c r="D1995" s="443"/>
      <c r="E1995" s="443"/>
      <c r="F1995" s="443"/>
      <c r="G1995" s="443"/>
    </row>
    <row r="1996" spans="1:7" x14ac:dyDescent="0.25">
      <c r="A1996" s="442"/>
      <c r="B1996" s="443"/>
      <c r="C1996" s="443"/>
      <c r="D1996" s="443"/>
      <c r="E1996" s="443"/>
      <c r="F1996" s="443"/>
      <c r="G1996" s="443"/>
    </row>
    <row r="1997" spans="1:7" x14ac:dyDescent="0.25">
      <c r="A1997" s="442"/>
      <c r="B1997" s="443"/>
      <c r="C1997" s="443"/>
      <c r="D1997" s="443"/>
      <c r="E1997" s="443"/>
      <c r="F1997" s="443"/>
      <c r="G1997" s="443"/>
    </row>
    <row r="1998" spans="1:7" x14ac:dyDescent="0.25">
      <c r="A1998" s="442"/>
      <c r="B1998" s="443"/>
      <c r="C1998" s="443"/>
      <c r="D1998" s="443"/>
      <c r="E1998" s="443"/>
      <c r="F1998" s="443"/>
      <c r="G1998" s="443"/>
    </row>
    <row r="1999" spans="1:7" x14ac:dyDescent="0.25">
      <c r="A1999" s="442"/>
      <c r="B1999" s="443"/>
      <c r="C1999" s="443"/>
      <c r="D1999" s="443"/>
      <c r="E1999" s="443"/>
      <c r="F1999" s="443"/>
      <c r="G1999" s="443"/>
    </row>
    <row r="2000" spans="1:7" x14ac:dyDescent="0.25">
      <c r="A2000" s="442"/>
      <c r="B2000" s="443"/>
      <c r="C2000" s="443"/>
      <c r="D2000" s="443"/>
      <c r="E2000" s="443"/>
      <c r="F2000" s="443"/>
      <c r="G2000" s="443"/>
    </row>
    <row r="2001" spans="1:7" x14ac:dyDescent="0.25">
      <c r="A2001" s="442"/>
      <c r="B2001" s="443"/>
      <c r="C2001" s="443"/>
      <c r="D2001" s="443"/>
      <c r="E2001" s="443"/>
      <c r="F2001" s="443"/>
      <c r="G2001" s="443"/>
    </row>
    <row r="2002" spans="1:7" x14ac:dyDescent="0.25">
      <c r="A2002" s="442"/>
      <c r="B2002" s="443"/>
      <c r="C2002" s="443"/>
      <c r="D2002" s="443"/>
      <c r="E2002" s="443"/>
      <c r="F2002" s="443"/>
      <c r="G2002" s="443"/>
    </row>
    <row r="2003" spans="1:7" x14ac:dyDescent="0.25">
      <c r="A2003" s="442"/>
      <c r="B2003" s="443"/>
      <c r="C2003" s="443"/>
      <c r="D2003" s="443"/>
      <c r="E2003" s="443"/>
      <c r="F2003" s="443"/>
      <c r="G2003" s="443"/>
    </row>
    <row r="2004" spans="1:7" x14ac:dyDescent="0.25">
      <c r="A2004" s="442"/>
      <c r="B2004" s="443"/>
      <c r="C2004" s="443"/>
      <c r="D2004" s="443"/>
      <c r="E2004" s="443"/>
      <c r="F2004" s="443"/>
      <c r="G2004" s="443"/>
    </row>
    <row r="2005" spans="1:7" x14ac:dyDescent="0.25">
      <c r="A2005" s="442"/>
      <c r="B2005" s="443"/>
      <c r="C2005" s="443"/>
      <c r="D2005" s="443"/>
      <c r="E2005" s="443"/>
      <c r="F2005" s="443"/>
      <c r="G2005" s="443"/>
    </row>
    <row r="2006" spans="1:7" x14ac:dyDescent="0.25">
      <c r="A2006" s="442"/>
      <c r="B2006" s="443"/>
      <c r="C2006" s="443"/>
      <c r="D2006" s="443"/>
      <c r="E2006" s="443"/>
      <c r="F2006" s="443"/>
      <c r="G2006" s="443"/>
    </row>
    <row r="2007" spans="1:7" x14ac:dyDescent="0.25">
      <c r="A2007" s="442"/>
      <c r="B2007" s="443"/>
      <c r="C2007" s="443"/>
      <c r="D2007" s="443"/>
      <c r="E2007" s="443"/>
      <c r="F2007" s="443"/>
      <c r="G2007" s="443"/>
    </row>
    <row r="2008" spans="1:7" x14ac:dyDescent="0.25">
      <c r="A2008" s="442"/>
      <c r="B2008" s="443"/>
      <c r="C2008" s="443"/>
      <c r="D2008" s="443"/>
      <c r="E2008" s="443"/>
      <c r="F2008" s="443"/>
      <c r="G2008" s="443"/>
    </row>
    <row r="2009" spans="1:7" x14ac:dyDescent="0.25">
      <c r="A2009" s="442"/>
      <c r="B2009" s="443"/>
      <c r="C2009" s="443"/>
      <c r="D2009" s="443"/>
      <c r="E2009" s="443"/>
      <c r="F2009" s="443"/>
      <c r="G2009" s="443"/>
    </row>
    <row r="2010" spans="1:7" x14ac:dyDescent="0.25">
      <c r="A2010" s="442"/>
      <c r="B2010" s="443"/>
      <c r="C2010" s="443"/>
      <c r="D2010" s="443"/>
      <c r="E2010" s="443"/>
      <c r="F2010" s="443"/>
      <c r="G2010" s="443"/>
    </row>
    <row r="2011" spans="1:7" x14ac:dyDescent="0.25">
      <c r="A2011" s="442"/>
      <c r="B2011" s="443"/>
      <c r="C2011" s="443"/>
      <c r="D2011" s="443"/>
      <c r="E2011" s="443"/>
      <c r="F2011" s="443"/>
      <c r="G2011" s="443"/>
    </row>
    <row r="2012" spans="1:7" x14ac:dyDescent="0.25">
      <c r="A2012" s="442"/>
      <c r="B2012" s="443"/>
      <c r="C2012" s="443"/>
      <c r="D2012" s="443"/>
      <c r="E2012" s="443"/>
      <c r="F2012" s="443"/>
      <c r="G2012" s="443"/>
    </row>
    <row r="2013" spans="1:7" x14ac:dyDescent="0.25">
      <c r="A2013" s="442"/>
      <c r="B2013" s="443"/>
      <c r="C2013" s="443"/>
      <c r="D2013" s="443"/>
      <c r="E2013" s="443"/>
      <c r="F2013" s="443"/>
      <c r="G2013" s="443"/>
    </row>
    <row r="2014" spans="1:7" x14ac:dyDescent="0.25">
      <c r="A2014" s="442"/>
      <c r="B2014" s="443"/>
      <c r="C2014" s="443"/>
      <c r="D2014" s="443"/>
      <c r="E2014" s="443"/>
      <c r="F2014" s="443"/>
      <c r="G2014" s="443"/>
    </row>
    <row r="2015" spans="1:7" x14ac:dyDescent="0.25">
      <c r="A2015" s="442"/>
      <c r="B2015" s="443"/>
      <c r="C2015" s="443"/>
      <c r="D2015" s="443"/>
      <c r="E2015" s="443"/>
      <c r="F2015" s="443"/>
      <c r="G2015" s="443"/>
    </row>
    <row r="2016" spans="1:7" x14ac:dyDescent="0.25">
      <c r="A2016" s="442"/>
      <c r="B2016" s="443"/>
      <c r="C2016" s="443"/>
      <c r="D2016" s="443"/>
      <c r="E2016" s="443"/>
      <c r="F2016" s="443"/>
      <c r="G2016" s="443"/>
    </row>
    <row r="2017" spans="1:7" x14ac:dyDescent="0.25">
      <c r="A2017" s="442"/>
      <c r="B2017" s="443"/>
      <c r="C2017" s="443"/>
      <c r="D2017" s="443"/>
      <c r="E2017" s="443"/>
      <c r="F2017" s="443"/>
      <c r="G2017" s="443"/>
    </row>
    <row r="2018" spans="1:7" x14ac:dyDescent="0.25">
      <c r="A2018" s="442"/>
      <c r="B2018" s="443"/>
      <c r="C2018" s="443"/>
      <c r="D2018" s="443"/>
      <c r="E2018" s="443"/>
      <c r="F2018" s="443"/>
      <c r="G2018" s="443"/>
    </row>
    <row r="2019" spans="1:7" x14ac:dyDescent="0.25">
      <c r="A2019" s="442"/>
      <c r="B2019" s="443"/>
      <c r="C2019" s="443"/>
      <c r="D2019" s="443"/>
      <c r="E2019" s="443"/>
      <c r="F2019" s="443"/>
      <c r="G2019" s="443"/>
    </row>
    <row r="2020" spans="1:7" x14ac:dyDescent="0.25">
      <c r="A2020" s="442"/>
      <c r="B2020" s="443"/>
      <c r="C2020" s="443"/>
      <c r="D2020" s="443"/>
      <c r="E2020" s="443"/>
      <c r="F2020" s="443"/>
      <c r="G2020" s="443"/>
    </row>
    <row r="2021" spans="1:7" x14ac:dyDescent="0.25">
      <c r="A2021" s="442"/>
      <c r="B2021" s="443"/>
      <c r="C2021" s="443"/>
      <c r="D2021" s="443"/>
      <c r="E2021" s="443"/>
      <c r="F2021" s="443"/>
      <c r="G2021" s="443"/>
    </row>
    <row r="2022" spans="1:7" x14ac:dyDescent="0.25">
      <c r="A2022" s="442"/>
      <c r="B2022" s="443"/>
      <c r="C2022" s="443"/>
      <c r="D2022" s="443"/>
      <c r="E2022" s="443"/>
      <c r="F2022" s="443"/>
      <c r="G2022" s="443"/>
    </row>
    <row r="2023" spans="1:7" x14ac:dyDescent="0.25">
      <c r="A2023" s="442"/>
      <c r="B2023" s="443"/>
      <c r="C2023" s="443"/>
      <c r="D2023" s="443"/>
      <c r="E2023" s="443"/>
      <c r="F2023" s="443"/>
      <c r="G2023" s="443"/>
    </row>
    <row r="2024" spans="1:7" x14ac:dyDescent="0.25">
      <c r="A2024" s="442"/>
      <c r="B2024" s="443"/>
      <c r="C2024" s="443"/>
      <c r="D2024" s="443"/>
      <c r="E2024" s="443"/>
      <c r="F2024" s="443"/>
      <c r="G2024" s="443"/>
    </row>
    <row r="2025" spans="1:7" x14ac:dyDescent="0.25">
      <c r="A2025" s="442"/>
      <c r="B2025" s="443"/>
      <c r="C2025" s="443"/>
      <c r="D2025" s="443"/>
      <c r="E2025" s="443"/>
      <c r="F2025" s="443"/>
      <c r="G2025" s="443"/>
    </row>
    <row r="2026" spans="1:7" x14ac:dyDescent="0.25">
      <c r="A2026" s="442"/>
      <c r="B2026" s="443"/>
      <c r="C2026" s="443"/>
      <c r="D2026" s="443"/>
      <c r="E2026" s="443"/>
      <c r="F2026" s="443"/>
      <c r="G2026" s="443"/>
    </row>
    <row r="2027" spans="1:7" x14ac:dyDescent="0.25">
      <c r="A2027" s="442"/>
      <c r="B2027" s="443"/>
      <c r="C2027" s="443"/>
      <c r="D2027" s="443"/>
      <c r="E2027" s="443"/>
      <c r="F2027" s="443"/>
      <c r="G2027" s="443"/>
    </row>
    <row r="2028" spans="1:7" x14ac:dyDescent="0.25">
      <c r="A2028" s="442"/>
      <c r="B2028" s="443"/>
      <c r="C2028" s="443"/>
      <c r="D2028" s="443"/>
      <c r="E2028" s="443"/>
      <c r="F2028" s="443"/>
      <c r="G2028" s="443"/>
    </row>
    <row r="2029" spans="1:7" x14ac:dyDescent="0.25">
      <c r="A2029" s="442"/>
      <c r="B2029" s="443"/>
      <c r="C2029" s="443"/>
      <c r="D2029" s="443"/>
      <c r="E2029" s="443"/>
      <c r="F2029" s="443"/>
      <c r="G2029" s="443"/>
    </row>
    <row r="2030" spans="1:7" x14ac:dyDescent="0.25">
      <c r="A2030" s="442"/>
      <c r="B2030" s="443"/>
      <c r="C2030" s="443"/>
      <c r="D2030" s="443"/>
      <c r="E2030" s="443"/>
      <c r="F2030" s="443"/>
      <c r="G2030" s="443"/>
    </row>
    <row r="2031" spans="1:7" x14ac:dyDescent="0.25">
      <c r="A2031" s="442"/>
      <c r="B2031" s="443"/>
      <c r="C2031" s="443"/>
      <c r="D2031" s="443"/>
      <c r="E2031" s="443"/>
      <c r="F2031" s="443"/>
      <c r="G2031" s="443"/>
    </row>
    <row r="2032" spans="1:7" x14ac:dyDescent="0.25">
      <c r="A2032" s="442"/>
      <c r="B2032" s="443"/>
      <c r="C2032" s="443"/>
      <c r="D2032" s="443"/>
      <c r="E2032" s="443"/>
      <c r="F2032" s="443"/>
      <c r="G2032" s="443"/>
    </row>
    <row r="2033" spans="1:7" x14ac:dyDescent="0.25">
      <c r="A2033" s="442"/>
      <c r="B2033" s="443"/>
      <c r="C2033" s="443"/>
      <c r="D2033" s="443"/>
      <c r="E2033" s="443"/>
      <c r="F2033" s="443"/>
      <c r="G2033" s="443"/>
    </row>
    <row r="2034" spans="1:7" x14ac:dyDescent="0.25">
      <c r="A2034" s="442"/>
      <c r="B2034" s="443"/>
      <c r="C2034" s="443"/>
      <c r="D2034" s="443"/>
      <c r="E2034" s="443"/>
      <c r="F2034" s="443"/>
      <c r="G2034" s="443"/>
    </row>
    <row r="2035" spans="1:7" x14ac:dyDescent="0.25">
      <c r="A2035" s="442"/>
      <c r="B2035" s="443"/>
      <c r="C2035" s="443"/>
      <c r="D2035" s="443"/>
      <c r="E2035" s="443"/>
      <c r="F2035" s="443"/>
      <c r="G2035" s="443"/>
    </row>
    <row r="2036" spans="1:7" x14ac:dyDescent="0.25">
      <c r="A2036" s="442"/>
      <c r="B2036" s="443"/>
      <c r="C2036" s="443"/>
      <c r="D2036" s="443"/>
      <c r="E2036" s="443"/>
      <c r="F2036" s="443"/>
      <c r="G2036" s="443"/>
    </row>
    <row r="2037" spans="1:7" x14ac:dyDescent="0.25">
      <c r="A2037" s="442"/>
      <c r="B2037" s="443"/>
      <c r="C2037" s="443"/>
      <c r="D2037" s="443"/>
      <c r="E2037" s="443"/>
      <c r="F2037" s="443"/>
      <c r="G2037" s="443"/>
    </row>
    <row r="2038" spans="1:7" x14ac:dyDescent="0.25">
      <c r="A2038" s="442"/>
      <c r="B2038" s="443"/>
      <c r="C2038" s="443"/>
      <c r="D2038" s="443"/>
      <c r="E2038" s="443"/>
      <c r="F2038" s="443"/>
      <c r="G2038" s="443"/>
    </row>
    <row r="2039" spans="1:7" x14ac:dyDescent="0.25">
      <c r="A2039" s="442"/>
      <c r="B2039" s="443"/>
      <c r="C2039" s="443"/>
      <c r="D2039" s="443"/>
      <c r="E2039" s="443"/>
      <c r="F2039" s="443"/>
      <c r="G2039" s="443"/>
    </row>
    <row r="2040" spans="1:7" x14ac:dyDescent="0.25">
      <c r="A2040" s="442"/>
      <c r="B2040" s="443"/>
      <c r="C2040" s="443"/>
      <c r="D2040" s="443"/>
      <c r="E2040" s="443"/>
      <c r="F2040" s="443"/>
      <c r="G2040" s="443"/>
    </row>
    <row r="2041" spans="1:7" x14ac:dyDescent="0.25">
      <c r="A2041" s="442"/>
      <c r="B2041" s="443"/>
      <c r="C2041" s="443"/>
      <c r="D2041" s="443"/>
      <c r="E2041" s="443"/>
      <c r="F2041" s="443"/>
      <c r="G2041" s="443"/>
    </row>
    <row r="2042" spans="1:7" x14ac:dyDescent="0.25">
      <c r="A2042" s="442"/>
      <c r="B2042" s="443"/>
      <c r="C2042" s="443"/>
      <c r="D2042" s="443"/>
      <c r="E2042" s="443"/>
      <c r="F2042" s="443"/>
      <c r="G2042" s="443"/>
    </row>
    <row r="2043" spans="1:7" x14ac:dyDescent="0.25">
      <c r="A2043" s="442"/>
      <c r="B2043" s="443"/>
      <c r="C2043" s="443"/>
      <c r="D2043" s="443"/>
      <c r="E2043" s="443"/>
      <c r="F2043" s="443"/>
      <c r="G2043" s="443"/>
    </row>
    <row r="2044" spans="1:7" x14ac:dyDescent="0.25">
      <c r="A2044" s="442"/>
      <c r="B2044" s="443"/>
      <c r="C2044" s="443"/>
      <c r="D2044" s="443"/>
      <c r="E2044" s="443"/>
      <c r="F2044" s="443"/>
      <c r="G2044" s="443"/>
    </row>
    <row r="2045" spans="1:7" x14ac:dyDescent="0.25">
      <c r="A2045" s="442"/>
      <c r="B2045" s="443"/>
      <c r="C2045" s="443"/>
      <c r="D2045" s="443"/>
      <c r="E2045" s="443"/>
      <c r="F2045" s="443"/>
      <c r="G2045" s="443"/>
    </row>
    <row r="2046" spans="1:7" x14ac:dyDescent="0.25">
      <c r="A2046" s="442"/>
      <c r="B2046" s="443"/>
      <c r="C2046" s="443"/>
      <c r="D2046" s="443"/>
      <c r="E2046" s="443"/>
      <c r="F2046" s="443"/>
      <c r="G2046" s="443"/>
    </row>
    <row r="2047" spans="1:7" x14ac:dyDescent="0.25">
      <c r="A2047" s="442"/>
      <c r="B2047" s="443"/>
      <c r="C2047" s="443"/>
      <c r="D2047" s="443"/>
      <c r="E2047" s="443"/>
      <c r="F2047" s="443"/>
      <c r="G2047" s="443"/>
    </row>
    <row r="2048" spans="1:7" x14ac:dyDescent="0.25">
      <c r="A2048" s="442"/>
      <c r="B2048" s="443"/>
      <c r="C2048" s="443"/>
      <c r="D2048" s="443"/>
      <c r="E2048" s="443"/>
      <c r="F2048" s="443"/>
      <c r="G2048" s="443"/>
    </row>
    <row r="2049" spans="1:7" x14ac:dyDescent="0.25">
      <c r="A2049" s="442"/>
      <c r="B2049" s="443"/>
      <c r="C2049" s="443"/>
      <c r="D2049" s="443"/>
      <c r="E2049" s="443"/>
      <c r="F2049" s="443"/>
      <c r="G2049" s="443"/>
    </row>
    <row r="2050" spans="1:7" x14ac:dyDescent="0.25">
      <c r="A2050" s="442"/>
      <c r="B2050" s="443"/>
      <c r="C2050" s="443"/>
      <c r="D2050" s="443"/>
      <c r="E2050" s="443"/>
      <c r="F2050" s="443"/>
      <c r="G2050" s="443"/>
    </row>
    <row r="2051" spans="1:7" x14ac:dyDescent="0.25">
      <c r="A2051" s="442"/>
      <c r="B2051" s="443"/>
      <c r="C2051" s="443"/>
      <c r="D2051" s="443"/>
      <c r="E2051" s="443"/>
      <c r="F2051" s="443"/>
      <c r="G2051" s="443"/>
    </row>
    <row r="2052" spans="1:7" x14ac:dyDescent="0.25">
      <c r="A2052" s="442"/>
      <c r="B2052" s="443"/>
      <c r="C2052" s="443"/>
      <c r="D2052" s="443"/>
      <c r="E2052" s="443"/>
      <c r="F2052" s="443"/>
      <c r="G2052" s="443"/>
    </row>
    <row r="2053" spans="1:7" x14ac:dyDescent="0.25">
      <c r="A2053" s="442"/>
      <c r="B2053" s="443"/>
      <c r="C2053" s="443"/>
      <c r="D2053" s="443"/>
      <c r="E2053" s="443"/>
      <c r="F2053" s="443"/>
      <c r="G2053" s="443"/>
    </row>
    <row r="2054" spans="1:7" x14ac:dyDescent="0.25">
      <c r="A2054" s="442"/>
      <c r="B2054" s="443"/>
      <c r="C2054" s="443"/>
      <c r="D2054" s="443"/>
      <c r="E2054" s="443"/>
      <c r="F2054" s="443"/>
      <c r="G2054" s="443"/>
    </row>
    <row r="2055" spans="1:7" x14ac:dyDescent="0.25">
      <c r="A2055" s="442"/>
      <c r="B2055" s="443"/>
      <c r="C2055" s="443"/>
      <c r="D2055" s="443"/>
      <c r="E2055" s="443"/>
      <c r="F2055" s="443"/>
      <c r="G2055" s="443"/>
    </row>
    <row r="2056" spans="1:7" x14ac:dyDescent="0.25">
      <c r="A2056" s="442"/>
      <c r="B2056" s="443"/>
      <c r="C2056" s="443"/>
      <c r="D2056" s="443"/>
      <c r="E2056" s="443"/>
      <c r="F2056" s="443"/>
      <c r="G2056" s="443"/>
    </row>
    <row r="2057" spans="1:7" x14ac:dyDescent="0.25">
      <c r="A2057" s="442"/>
      <c r="B2057" s="443"/>
      <c r="C2057" s="443"/>
      <c r="D2057" s="443"/>
      <c r="E2057" s="443"/>
      <c r="F2057" s="443"/>
      <c r="G2057" s="443"/>
    </row>
    <row r="2058" spans="1:7" x14ac:dyDescent="0.25">
      <c r="A2058" s="442"/>
      <c r="B2058" s="443"/>
      <c r="C2058" s="443"/>
      <c r="D2058" s="443"/>
      <c r="E2058" s="443"/>
      <c r="F2058" s="443"/>
      <c r="G2058" s="443"/>
    </row>
    <row r="2059" spans="1:7" x14ac:dyDescent="0.25">
      <c r="A2059" s="442"/>
      <c r="B2059" s="443"/>
      <c r="C2059" s="443"/>
      <c r="D2059" s="443"/>
      <c r="E2059" s="443"/>
      <c r="F2059" s="443"/>
      <c r="G2059" s="443"/>
    </row>
    <row r="2060" spans="1:7" x14ac:dyDescent="0.25">
      <c r="A2060" s="442"/>
      <c r="B2060" s="443"/>
      <c r="C2060" s="443"/>
      <c r="D2060" s="443"/>
      <c r="E2060" s="443"/>
      <c r="F2060" s="443"/>
      <c r="G2060" s="443"/>
    </row>
    <row r="2061" spans="1:7" x14ac:dyDescent="0.25">
      <c r="A2061" s="442"/>
      <c r="B2061" s="443"/>
      <c r="C2061" s="443"/>
      <c r="D2061" s="443"/>
      <c r="E2061" s="443"/>
      <c r="F2061" s="443"/>
      <c r="G2061" s="443"/>
    </row>
    <row r="2062" spans="1:7" x14ac:dyDescent="0.25">
      <c r="A2062" s="442"/>
      <c r="B2062" s="443"/>
      <c r="C2062" s="443"/>
      <c r="D2062" s="443"/>
      <c r="E2062" s="443"/>
      <c r="F2062" s="443"/>
      <c r="G2062" s="443"/>
    </row>
    <row r="2063" spans="1:7" x14ac:dyDescent="0.25">
      <c r="A2063" s="442"/>
      <c r="B2063" s="443"/>
      <c r="C2063" s="443"/>
      <c r="D2063" s="443"/>
      <c r="E2063" s="443"/>
      <c r="F2063" s="443"/>
      <c r="G2063" s="443"/>
    </row>
    <row r="2064" spans="1:7" x14ac:dyDescent="0.25">
      <c r="A2064" s="442"/>
      <c r="B2064" s="443"/>
      <c r="C2064" s="443"/>
      <c r="D2064" s="443"/>
      <c r="E2064" s="443"/>
      <c r="F2064" s="443"/>
      <c r="G2064" s="443"/>
    </row>
    <row r="2065" spans="1:7" x14ac:dyDescent="0.25">
      <c r="A2065" s="442"/>
      <c r="B2065" s="443"/>
      <c r="C2065" s="443"/>
      <c r="D2065" s="443"/>
      <c r="E2065" s="443"/>
      <c r="F2065" s="443"/>
      <c r="G2065" s="443"/>
    </row>
    <row r="2066" spans="1:7" x14ac:dyDescent="0.25">
      <c r="A2066" s="442"/>
      <c r="B2066" s="443"/>
      <c r="C2066" s="443"/>
      <c r="D2066" s="443"/>
      <c r="E2066" s="443"/>
      <c r="F2066" s="443"/>
      <c r="G2066" s="443"/>
    </row>
    <row r="2067" spans="1:7" x14ac:dyDescent="0.25">
      <c r="A2067" s="442"/>
      <c r="B2067" s="443"/>
      <c r="C2067" s="443"/>
      <c r="D2067" s="443"/>
      <c r="E2067" s="443"/>
      <c r="F2067" s="443"/>
      <c r="G2067" s="443"/>
    </row>
    <row r="2068" spans="1:7" x14ac:dyDescent="0.25">
      <c r="A2068" s="442"/>
      <c r="B2068" s="443"/>
      <c r="C2068" s="443"/>
      <c r="D2068" s="443"/>
      <c r="E2068" s="443"/>
      <c r="F2068" s="443"/>
      <c r="G2068" s="443"/>
    </row>
    <row r="2069" spans="1:7" x14ac:dyDescent="0.25">
      <c r="A2069" s="442"/>
      <c r="B2069" s="443"/>
      <c r="C2069" s="443"/>
      <c r="D2069" s="443"/>
      <c r="E2069" s="443"/>
      <c r="F2069" s="443"/>
      <c r="G2069" s="443"/>
    </row>
    <row r="2070" spans="1:7" x14ac:dyDescent="0.25">
      <c r="A2070" s="442"/>
      <c r="B2070" s="443"/>
      <c r="C2070" s="443"/>
      <c r="D2070" s="443"/>
      <c r="E2070" s="443"/>
      <c r="F2070" s="443"/>
      <c r="G2070" s="443"/>
    </row>
    <row r="2071" spans="1:7" x14ac:dyDescent="0.25">
      <c r="A2071" s="442"/>
      <c r="B2071" s="443"/>
      <c r="C2071" s="443"/>
      <c r="D2071" s="443"/>
      <c r="E2071" s="443"/>
      <c r="F2071" s="443"/>
      <c r="G2071" s="443"/>
    </row>
    <row r="2072" spans="1:7" x14ac:dyDescent="0.25">
      <c r="A2072" s="442"/>
      <c r="B2072" s="443"/>
      <c r="C2072" s="443"/>
      <c r="D2072" s="443"/>
      <c r="E2072" s="443"/>
      <c r="F2072" s="443"/>
      <c r="G2072" s="443"/>
    </row>
    <row r="2073" spans="1:7" x14ac:dyDescent="0.25">
      <c r="A2073" s="442"/>
      <c r="B2073" s="443"/>
      <c r="C2073" s="443"/>
      <c r="D2073" s="443"/>
      <c r="E2073" s="443"/>
      <c r="F2073" s="443"/>
      <c r="G2073" s="443"/>
    </row>
    <row r="2074" spans="1:7" x14ac:dyDescent="0.25">
      <c r="A2074" s="442"/>
      <c r="B2074" s="443"/>
      <c r="C2074" s="443"/>
      <c r="D2074" s="443"/>
      <c r="E2074" s="443"/>
      <c r="F2074" s="443"/>
      <c r="G2074" s="443"/>
    </row>
    <row r="2075" spans="1:7" x14ac:dyDescent="0.25">
      <c r="A2075" s="442"/>
      <c r="B2075" s="443"/>
      <c r="C2075" s="443"/>
      <c r="D2075" s="443"/>
      <c r="E2075" s="443"/>
      <c r="F2075" s="443"/>
      <c r="G2075" s="443"/>
    </row>
    <row r="2076" spans="1:7" x14ac:dyDescent="0.25">
      <c r="A2076" s="442"/>
      <c r="B2076" s="443"/>
      <c r="C2076" s="443"/>
      <c r="D2076" s="443"/>
      <c r="E2076" s="443"/>
      <c r="F2076" s="443"/>
      <c r="G2076" s="443"/>
    </row>
    <row r="2077" spans="1:7" x14ac:dyDescent="0.25">
      <c r="A2077" s="442"/>
      <c r="B2077" s="443"/>
      <c r="C2077" s="443"/>
      <c r="D2077" s="443"/>
      <c r="E2077" s="443"/>
      <c r="F2077" s="443"/>
      <c r="G2077" s="443"/>
    </row>
    <row r="2078" spans="1:7" x14ac:dyDescent="0.25">
      <c r="A2078" s="442"/>
      <c r="B2078" s="443"/>
      <c r="C2078" s="443"/>
      <c r="D2078" s="443"/>
      <c r="E2078" s="443"/>
      <c r="F2078" s="443"/>
      <c r="G2078" s="443"/>
    </row>
    <row r="2079" spans="1:7" x14ac:dyDescent="0.25">
      <c r="A2079" s="442"/>
      <c r="B2079" s="443"/>
      <c r="C2079" s="443"/>
      <c r="D2079" s="443"/>
      <c r="E2079" s="443"/>
      <c r="F2079" s="443"/>
      <c r="G2079" s="443"/>
    </row>
    <row r="2080" spans="1:7" x14ac:dyDescent="0.25">
      <c r="A2080" s="442"/>
      <c r="B2080" s="443"/>
      <c r="C2080" s="443"/>
      <c r="D2080" s="443"/>
      <c r="E2080" s="443"/>
      <c r="F2080" s="443"/>
      <c r="G2080" s="443"/>
    </row>
    <row r="2081" spans="1:7" x14ac:dyDescent="0.25">
      <c r="A2081" s="442"/>
      <c r="B2081" s="443"/>
      <c r="C2081" s="443"/>
      <c r="D2081" s="443"/>
      <c r="E2081" s="443"/>
      <c r="F2081" s="443"/>
      <c r="G2081" s="443"/>
    </row>
    <row r="2082" spans="1:7" x14ac:dyDescent="0.25">
      <c r="A2082" s="442"/>
      <c r="B2082" s="443"/>
      <c r="C2082" s="443"/>
      <c r="D2082" s="443"/>
      <c r="E2082" s="443"/>
      <c r="F2082" s="443"/>
      <c r="G2082" s="443"/>
    </row>
    <row r="2083" spans="1:7" x14ac:dyDescent="0.25">
      <c r="A2083" s="442"/>
      <c r="B2083" s="443"/>
      <c r="C2083" s="443"/>
      <c r="D2083" s="443"/>
      <c r="E2083" s="443"/>
      <c r="F2083" s="443"/>
      <c r="G2083" s="443"/>
    </row>
    <row r="2084" spans="1:7" x14ac:dyDescent="0.25">
      <c r="A2084" s="442"/>
      <c r="B2084" s="443"/>
      <c r="C2084" s="443"/>
      <c r="D2084" s="443"/>
      <c r="E2084" s="443"/>
      <c r="F2084" s="443"/>
      <c r="G2084" s="443"/>
    </row>
    <row r="2085" spans="1:7" x14ac:dyDescent="0.25">
      <c r="A2085" s="442"/>
      <c r="B2085" s="443"/>
      <c r="C2085" s="443"/>
      <c r="D2085" s="443"/>
      <c r="E2085" s="443"/>
      <c r="F2085" s="443"/>
      <c r="G2085" s="443"/>
    </row>
    <row r="2086" spans="1:7" x14ac:dyDescent="0.25">
      <c r="A2086" s="442"/>
      <c r="B2086" s="443"/>
      <c r="C2086" s="443"/>
      <c r="D2086" s="443"/>
      <c r="E2086" s="443"/>
      <c r="F2086" s="443"/>
      <c r="G2086" s="443"/>
    </row>
    <row r="2087" spans="1:7" x14ac:dyDescent="0.25">
      <c r="A2087" s="442"/>
      <c r="B2087" s="443"/>
      <c r="C2087" s="443"/>
      <c r="D2087" s="443"/>
      <c r="E2087" s="443"/>
      <c r="F2087" s="443"/>
      <c r="G2087" s="443"/>
    </row>
    <row r="2088" spans="1:7" x14ac:dyDescent="0.25">
      <c r="A2088" s="442"/>
      <c r="B2088" s="443"/>
      <c r="C2088" s="443"/>
      <c r="D2088" s="443"/>
      <c r="E2088" s="443"/>
      <c r="F2088" s="443"/>
      <c r="G2088" s="443"/>
    </row>
    <row r="2089" spans="1:7" x14ac:dyDescent="0.25">
      <c r="A2089" s="442"/>
      <c r="B2089" s="443"/>
      <c r="C2089" s="443"/>
      <c r="D2089" s="443"/>
      <c r="E2089" s="443"/>
      <c r="F2089" s="443"/>
      <c r="G2089" s="443"/>
    </row>
    <row r="2090" spans="1:7" x14ac:dyDescent="0.25">
      <c r="A2090" s="442"/>
      <c r="B2090" s="443"/>
      <c r="C2090" s="443"/>
      <c r="D2090" s="443"/>
      <c r="E2090" s="443"/>
      <c r="F2090" s="443"/>
      <c r="G2090" s="443"/>
    </row>
    <row r="2091" spans="1:7" x14ac:dyDescent="0.25">
      <c r="A2091" s="442"/>
      <c r="B2091" s="443"/>
      <c r="C2091" s="443"/>
      <c r="D2091" s="443"/>
      <c r="E2091" s="443"/>
      <c r="F2091" s="443"/>
      <c r="G2091" s="443"/>
    </row>
    <row r="2092" spans="1:7" x14ac:dyDescent="0.25">
      <c r="A2092" s="442"/>
      <c r="B2092" s="443"/>
      <c r="C2092" s="443"/>
      <c r="D2092" s="443"/>
      <c r="E2092" s="443"/>
      <c r="F2092" s="443"/>
      <c r="G2092" s="443"/>
    </row>
    <row r="2093" spans="1:7" x14ac:dyDescent="0.25">
      <c r="A2093" s="442"/>
      <c r="B2093" s="443"/>
      <c r="C2093" s="443"/>
      <c r="D2093" s="443"/>
      <c r="E2093" s="443"/>
      <c r="F2093" s="443"/>
      <c r="G2093" s="443"/>
    </row>
    <row r="2094" spans="1:7" x14ac:dyDescent="0.25">
      <c r="A2094" s="442"/>
      <c r="B2094" s="443"/>
      <c r="C2094" s="443"/>
      <c r="D2094" s="443"/>
      <c r="E2094" s="443"/>
      <c r="F2094" s="443"/>
      <c r="G2094" s="443"/>
    </row>
    <row r="2095" spans="1:7" x14ac:dyDescent="0.25">
      <c r="A2095" s="442"/>
      <c r="B2095" s="443"/>
      <c r="C2095" s="443"/>
      <c r="D2095" s="443"/>
      <c r="E2095" s="443"/>
      <c r="F2095" s="443"/>
      <c r="G2095" s="443"/>
    </row>
    <row r="2096" spans="1:7" x14ac:dyDescent="0.25">
      <c r="A2096" s="442"/>
      <c r="B2096" s="443"/>
      <c r="C2096" s="443"/>
      <c r="D2096" s="443"/>
      <c r="E2096" s="443"/>
      <c r="F2096" s="443"/>
      <c r="G2096" s="443"/>
    </row>
    <row r="2097" spans="1:7" x14ac:dyDescent="0.25">
      <c r="A2097" s="442"/>
      <c r="B2097" s="443"/>
      <c r="C2097" s="443"/>
      <c r="D2097" s="443"/>
      <c r="E2097" s="443"/>
      <c r="F2097" s="443"/>
      <c r="G2097" s="443"/>
    </row>
    <row r="2098" spans="1:7" x14ac:dyDescent="0.25">
      <c r="A2098" s="442"/>
      <c r="B2098" s="443"/>
      <c r="C2098" s="443"/>
      <c r="D2098" s="443"/>
      <c r="E2098" s="443"/>
      <c r="F2098" s="443"/>
      <c r="G2098" s="443"/>
    </row>
    <row r="2099" spans="1:7" x14ac:dyDescent="0.25">
      <c r="A2099" s="442"/>
      <c r="B2099" s="443"/>
      <c r="C2099" s="443"/>
      <c r="D2099" s="443"/>
      <c r="E2099" s="443"/>
      <c r="F2099" s="443"/>
      <c r="G2099" s="443"/>
    </row>
    <row r="2100" spans="1:7" x14ac:dyDescent="0.25">
      <c r="A2100" s="442"/>
      <c r="B2100" s="443"/>
      <c r="C2100" s="443"/>
      <c r="D2100" s="443"/>
      <c r="E2100" s="443"/>
      <c r="F2100" s="443"/>
      <c r="G2100" s="443"/>
    </row>
    <row r="2101" spans="1:7" x14ac:dyDescent="0.25">
      <c r="A2101" s="442"/>
      <c r="B2101" s="443"/>
      <c r="C2101" s="443"/>
      <c r="D2101" s="443"/>
      <c r="E2101" s="443"/>
      <c r="F2101" s="443"/>
      <c r="G2101" s="443"/>
    </row>
    <row r="2102" spans="1:7" x14ac:dyDescent="0.25">
      <c r="A2102" s="442"/>
      <c r="B2102" s="443"/>
      <c r="C2102" s="443"/>
      <c r="D2102" s="443"/>
      <c r="E2102" s="443"/>
      <c r="F2102" s="443"/>
      <c r="G2102" s="443"/>
    </row>
    <row r="2103" spans="1:7" x14ac:dyDescent="0.25">
      <c r="A2103" s="442"/>
      <c r="B2103" s="443"/>
      <c r="C2103" s="443"/>
      <c r="D2103" s="443"/>
      <c r="E2103" s="443"/>
      <c r="F2103" s="443"/>
      <c r="G2103" s="443"/>
    </row>
    <row r="2104" spans="1:7" x14ac:dyDescent="0.25">
      <c r="A2104" s="442"/>
      <c r="B2104" s="443"/>
      <c r="C2104" s="443"/>
      <c r="D2104" s="443"/>
      <c r="E2104" s="443"/>
      <c r="F2104" s="443"/>
      <c r="G2104" s="443"/>
    </row>
    <row r="2105" spans="1:7" x14ac:dyDescent="0.25">
      <c r="A2105" s="442"/>
      <c r="B2105" s="443"/>
      <c r="C2105" s="443"/>
      <c r="D2105" s="443"/>
      <c r="E2105" s="443"/>
      <c r="F2105" s="443"/>
      <c r="G2105" s="443"/>
    </row>
    <row r="2106" spans="1:7" x14ac:dyDescent="0.25">
      <c r="A2106" s="442"/>
      <c r="B2106" s="443"/>
      <c r="C2106" s="443"/>
      <c r="D2106" s="443"/>
      <c r="E2106" s="443"/>
      <c r="F2106" s="443"/>
      <c r="G2106" s="443"/>
    </row>
    <row r="2107" spans="1:7" x14ac:dyDescent="0.25">
      <c r="A2107" s="442"/>
      <c r="B2107" s="443"/>
      <c r="C2107" s="443"/>
      <c r="D2107" s="443"/>
      <c r="E2107" s="443"/>
      <c r="F2107" s="443"/>
      <c r="G2107" s="443"/>
    </row>
    <row r="2108" spans="1:7" x14ac:dyDescent="0.25">
      <c r="A2108" s="442"/>
      <c r="B2108" s="443"/>
      <c r="C2108" s="443"/>
      <c r="D2108" s="443"/>
      <c r="E2108" s="443"/>
      <c r="F2108" s="443"/>
      <c r="G2108" s="443"/>
    </row>
    <row r="2109" spans="1:7" x14ac:dyDescent="0.25">
      <c r="A2109" s="442"/>
      <c r="B2109" s="443"/>
      <c r="C2109" s="443"/>
      <c r="D2109" s="443"/>
      <c r="E2109" s="443"/>
      <c r="F2109" s="443"/>
      <c r="G2109" s="443"/>
    </row>
    <row r="2110" spans="1:7" x14ac:dyDescent="0.25">
      <c r="A2110" s="442"/>
      <c r="B2110" s="443"/>
      <c r="C2110" s="443"/>
      <c r="D2110" s="443"/>
      <c r="E2110" s="443"/>
      <c r="F2110" s="443"/>
      <c r="G2110" s="443"/>
    </row>
    <row r="2111" spans="1:7" x14ac:dyDescent="0.25">
      <c r="A2111" s="442"/>
      <c r="B2111" s="443"/>
      <c r="C2111" s="443"/>
      <c r="D2111" s="443"/>
      <c r="E2111" s="443"/>
      <c r="F2111" s="443"/>
      <c r="G2111" s="443"/>
    </row>
    <row r="2112" spans="1:7" x14ac:dyDescent="0.25">
      <c r="A2112" s="442"/>
      <c r="B2112" s="443"/>
      <c r="C2112" s="443"/>
      <c r="D2112" s="443"/>
      <c r="E2112" s="443"/>
      <c r="F2112" s="443"/>
      <c r="G2112" s="443"/>
    </row>
    <row r="2113" spans="1:7" x14ac:dyDescent="0.25">
      <c r="A2113" s="442"/>
      <c r="B2113" s="443"/>
      <c r="C2113" s="443"/>
      <c r="D2113" s="443"/>
      <c r="E2113" s="443"/>
      <c r="F2113" s="443"/>
      <c r="G2113" s="443"/>
    </row>
    <row r="2114" spans="1:7" x14ac:dyDescent="0.25">
      <c r="A2114" s="442"/>
      <c r="B2114" s="443"/>
      <c r="C2114" s="443"/>
      <c r="D2114" s="443"/>
      <c r="E2114" s="443"/>
      <c r="F2114" s="443"/>
      <c r="G2114" s="443"/>
    </row>
    <row r="2115" spans="1:7" x14ac:dyDescent="0.25">
      <c r="A2115" s="442"/>
      <c r="B2115" s="443"/>
      <c r="C2115" s="443"/>
      <c r="D2115" s="443"/>
      <c r="E2115" s="443"/>
      <c r="F2115" s="443"/>
      <c r="G2115" s="443"/>
    </row>
    <row r="2116" spans="1:7" x14ac:dyDescent="0.25">
      <c r="A2116" s="442"/>
      <c r="B2116" s="443"/>
      <c r="C2116" s="443"/>
      <c r="D2116" s="443"/>
      <c r="E2116" s="443"/>
      <c r="F2116" s="443"/>
      <c r="G2116" s="443"/>
    </row>
    <row r="2117" spans="1:7" x14ac:dyDescent="0.25">
      <c r="A2117" s="442"/>
      <c r="B2117" s="443"/>
      <c r="C2117" s="443"/>
      <c r="D2117" s="443"/>
      <c r="E2117" s="443"/>
      <c r="F2117" s="443"/>
      <c r="G2117" s="443"/>
    </row>
    <row r="2118" spans="1:7" x14ac:dyDescent="0.25">
      <c r="A2118" s="442"/>
      <c r="B2118" s="443"/>
      <c r="C2118" s="443"/>
      <c r="D2118" s="443"/>
      <c r="E2118" s="443"/>
    </row>
    <row r="2119" spans="1:7" x14ac:dyDescent="0.25">
      <c r="A2119" s="442"/>
      <c r="B2119" s="443"/>
      <c r="C2119" s="443"/>
      <c r="D2119" s="443"/>
      <c r="E2119" s="443"/>
    </row>
    <row r="2120" spans="1:7" x14ac:dyDescent="0.25">
      <c r="A2120" s="442"/>
      <c r="B2120" s="443"/>
      <c r="C2120" s="443"/>
      <c r="D2120" s="443"/>
      <c r="E2120" s="443"/>
    </row>
  </sheetData>
  <mergeCells count="8">
    <mergeCell ref="A8:G8"/>
    <mergeCell ref="E1:G1"/>
    <mergeCell ref="A2:G2"/>
    <mergeCell ref="A3:G3"/>
    <mergeCell ref="A4:G4"/>
    <mergeCell ref="A5:G5"/>
    <mergeCell ref="A6:G6"/>
    <mergeCell ref="E7:G7"/>
  </mergeCells>
  <pageMargins left="0.70866141732283472" right="0.39370078740157483" top="0.74803149606299213" bottom="0.15748031496062992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18"/>
  <sheetViews>
    <sheetView workbookViewId="0">
      <selection activeCell="A9" sqref="A9:H9"/>
    </sheetView>
  </sheetViews>
  <sheetFormatPr defaultColWidth="9.140625" defaultRowHeight="12.75" x14ac:dyDescent="0.25"/>
  <cols>
    <col min="1" max="1" width="43" style="73" customWidth="1"/>
    <col min="2" max="2" width="4.42578125" style="86" customWidth="1"/>
    <col min="3" max="4" width="3.85546875" style="86" customWidth="1"/>
    <col min="5" max="5" width="13.28515625" style="86" customWidth="1"/>
    <col min="6" max="6" width="4.140625" style="86" customWidth="1"/>
    <col min="7" max="7" width="9.7109375" style="86" customWidth="1"/>
    <col min="8" max="8" width="10.28515625" style="73" customWidth="1"/>
    <col min="9" max="9" width="15.7109375" style="73" hidden="1" customWidth="1"/>
    <col min="10" max="10" width="16.28515625" style="73" hidden="1" customWidth="1"/>
    <col min="11" max="11" width="0" style="73" hidden="1" customWidth="1"/>
    <col min="12" max="12" width="9.42578125" style="73" bestFit="1" customWidth="1"/>
    <col min="13" max="254" width="9.140625" style="73"/>
    <col min="255" max="255" width="43" style="73" customWidth="1"/>
    <col min="256" max="256" width="5.5703125" style="73" customWidth="1"/>
    <col min="257" max="257" width="4.85546875" style="73" customWidth="1"/>
    <col min="258" max="258" width="5.140625" style="73" customWidth="1"/>
    <col min="259" max="259" width="13.28515625" style="73" customWidth="1"/>
    <col min="260" max="260" width="6.7109375" style="73" customWidth="1"/>
    <col min="261" max="261" width="10.5703125" style="73" customWidth="1"/>
    <col min="262" max="263" width="0" style="73" hidden="1" customWidth="1"/>
    <col min="264" max="264" width="9.42578125" style="73" bestFit="1" customWidth="1"/>
    <col min="265" max="267" width="0" style="73" hidden="1" customWidth="1"/>
    <col min="268" max="510" width="9.140625" style="73"/>
    <col min="511" max="511" width="43" style="73" customWidth="1"/>
    <col min="512" max="512" width="5.5703125" style="73" customWidth="1"/>
    <col min="513" max="513" width="4.85546875" style="73" customWidth="1"/>
    <col min="514" max="514" width="5.140625" style="73" customWidth="1"/>
    <col min="515" max="515" width="13.28515625" style="73" customWidth="1"/>
    <col min="516" max="516" width="6.7109375" style="73" customWidth="1"/>
    <col min="517" max="517" width="10.5703125" style="73" customWidth="1"/>
    <col min="518" max="519" width="0" style="73" hidden="1" customWidth="1"/>
    <col min="520" max="520" width="9.42578125" style="73" bestFit="1" customWidth="1"/>
    <col min="521" max="523" width="0" style="73" hidden="1" customWidth="1"/>
    <col min="524" max="766" width="9.140625" style="73"/>
    <col min="767" max="767" width="43" style="73" customWidth="1"/>
    <col min="768" max="768" width="5.5703125" style="73" customWidth="1"/>
    <col min="769" max="769" width="4.85546875" style="73" customWidth="1"/>
    <col min="770" max="770" width="5.140625" style="73" customWidth="1"/>
    <col min="771" max="771" width="13.28515625" style="73" customWidth="1"/>
    <col min="772" max="772" width="6.7109375" style="73" customWidth="1"/>
    <col min="773" max="773" width="10.5703125" style="73" customWidth="1"/>
    <col min="774" max="775" width="0" style="73" hidden="1" customWidth="1"/>
    <col min="776" max="776" width="9.42578125" style="73" bestFit="1" customWidth="1"/>
    <col min="777" max="779" width="0" style="73" hidden="1" customWidth="1"/>
    <col min="780" max="1022" width="9.140625" style="73"/>
    <col min="1023" max="1023" width="43" style="73" customWidth="1"/>
    <col min="1024" max="1024" width="5.5703125" style="73" customWidth="1"/>
    <col min="1025" max="1025" width="4.85546875" style="73" customWidth="1"/>
    <col min="1026" max="1026" width="5.140625" style="73" customWidth="1"/>
    <col min="1027" max="1027" width="13.28515625" style="73" customWidth="1"/>
    <col min="1028" max="1028" width="6.7109375" style="73" customWidth="1"/>
    <col min="1029" max="1029" width="10.5703125" style="73" customWidth="1"/>
    <col min="1030" max="1031" width="0" style="73" hidden="1" customWidth="1"/>
    <col min="1032" max="1032" width="9.42578125" style="73" bestFit="1" customWidth="1"/>
    <col min="1033" max="1035" width="0" style="73" hidden="1" customWidth="1"/>
    <col min="1036" max="1278" width="9.140625" style="73"/>
    <col min="1279" max="1279" width="43" style="73" customWidth="1"/>
    <col min="1280" max="1280" width="5.5703125" style="73" customWidth="1"/>
    <col min="1281" max="1281" width="4.85546875" style="73" customWidth="1"/>
    <col min="1282" max="1282" width="5.140625" style="73" customWidth="1"/>
    <col min="1283" max="1283" width="13.28515625" style="73" customWidth="1"/>
    <col min="1284" max="1284" width="6.7109375" style="73" customWidth="1"/>
    <col min="1285" max="1285" width="10.5703125" style="73" customWidth="1"/>
    <col min="1286" max="1287" width="0" style="73" hidden="1" customWidth="1"/>
    <col min="1288" max="1288" width="9.42578125" style="73" bestFit="1" customWidth="1"/>
    <col min="1289" max="1291" width="0" style="73" hidden="1" customWidth="1"/>
    <col min="1292" max="1534" width="9.140625" style="73"/>
    <col min="1535" max="1535" width="43" style="73" customWidth="1"/>
    <col min="1536" max="1536" width="5.5703125" style="73" customWidth="1"/>
    <col min="1537" max="1537" width="4.85546875" style="73" customWidth="1"/>
    <col min="1538" max="1538" width="5.140625" style="73" customWidth="1"/>
    <col min="1539" max="1539" width="13.28515625" style="73" customWidth="1"/>
    <col min="1540" max="1540" width="6.7109375" style="73" customWidth="1"/>
    <col min="1541" max="1541" width="10.5703125" style="73" customWidth="1"/>
    <col min="1542" max="1543" width="0" style="73" hidden="1" customWidth="1"/>
    <col min="1544" max="1544" width="9.42578125" style="73" bestFit="1" customWidth="1"/>
    <col min="1545" max="1547" width="0" style="73" hidden="1" customWidth="1"/>
    <col min="1548" max="1790" width="9.140625" style="73"/>
    <col min="1791" max="1791" width="43" style="73" customWidth="1"/>
    <col min="1792" max="1792" width="5.5703125" style="73" customWidth="1"/>
    <col min="1793" max="1793" width="4.85546875" style="73" customWidth="1"/>
    <col min="1794" max="1794" width="5.140625" style="73" customWidth="1"/>
    <col min="1795" max="1795" width="13.28515625" style="73" customWidth="1"/>
    <col min="1796" max="1796" width="6.7109375" style="73" customWidth="1"/>
    <col min="1797" max="1797" width="10.5703125" style="73" customWidth="1"/>
    <col min="1798" max="1799" width="0" style="73" hidden="1" customWidth="1"/>
    <col min="1800" max="1800" width="9.42578125" style="73" bestFit="1" customWidth="1"/>
    <col min="1801" max="1803" width="0" style="73" hidden="1" customWidth="1"/>
    <col min="1804" max="2046" width="9.140625" style="73"/>
    <col min="2047" max="2047" width="43" style="73" customWidth="1"/>
    <col min="2048" max="2048" width="5.5703125" style="73" customWidth="1"/>
    <col min="2049" max="2049" width="4.85546875" style="73" customWidth="1"/>
    <col min="2050" max="2050" width="5.140625" style="73" customWidth="1"/>
    <col min="2051" max="2051" width="13.28515625" style="73" customWidth="1"/>
    <col min="2052" max="2052" width="6.7109375" style="73" customWidth="1"/>
    <col min="2053" max="2053" width="10.5703125" style="73" customWidth="1"/>
    <col min="2054" max="2055" width="0" style="73" hidden="1" customWidth="1"/>
    <col min="2056" max="2056" width="9.42578125" style="73" bestFit="1" customWidth="1"/>
    <col min="2057" max="2059" width="0" style="73" hidden="1" customWidth="1"/>
    <col min="2060" max="2302" width="9.140625" style="73"/>
    <col min="2303" max="2303" width="43" style="73" customWidth="1"/>
    <col min="2304" max="2304" width="5.5703125" style="73" customWidth="1"/>
    <col min="2305" max="2305" width="4.85546875" style="73" customWidth="1"/>
    <col min="2306" max="2306" width="5.140625" style="73" customWidth="1"/>
    <col min="2307" max="2307" width="13.28515625" style="73" customWidth="1"/>
    <col min="2308" max="2308" width="6.7109375" style="73" customWidth="1"/>
    <col min="2309" max="2309" width="10.5703125" style="73" customWidth="1"/>
    <col min="2310" max="2311" width="0" style="73" hidden="1" customWidth="1"/>
    <col min="2312" max="2312" width="9.42578125" style="73" bestFit="1" customWidth="1"/>
    <col min="2313" max="2315" width="0" style="73" hidden="1" customWidth="1"/>
    <col min="2316" max="2558" width="9.140625" style="73"/>
    <col min="2559" max="2559" width="43" style="73" customWidth="1"/>
    <col min="2560" max="2560" width="5.5703125" style="73" customWidth="1"/>
    <col min="2561" max="2561" width="4.85546875" style="73" customWidth="1"/>
    <col min="2562" max="2562" width="5.140625" style="73" customWidth="1"/>
    <col min="2563" max="2563" width="13.28515625" style="73" customWidth="1"/>
    <col min="2564" max="2564" width="6.7109375" style="73" customWidth="1"/>
    <col min="2565" max="2565" width="10.5703125" style="73" customWidth="1"/>
    <col min="2566" max="2567" width="0" style="73" hidden="1" customWidth="1"/>
    <col min="2568" max="2568" width="9.42578125" style="73" bestFit="1" customWidth="1"/>
    <col min="2569" max="2571" width="0" style="73" hidden="1" customWidth="1"/>
    <col min="2572" max="2814" width="9.140625" style="73"/>
    <col min="2815" max="2815" width="43" style="73" customWidth="1"/>
    <col min="2816" max="2816" width="5.5703125" style="73" customWidth="1"/>
    <col min="2817" max="2817" width="4.85546875" style="73" customWidth="1"/>
    <col min="2818" max="2818" width="5.140625" style="73" customWidth="1"/>
    <col min="2819" max="2819" width="13.28515625" style="73" customWidth="1"/>
    <col min="2820" max="2820" width="6.7109375" style="73" customWidth="1"/>
    <col min="2821" max="2821" width="10.5703125" style="73" customWidth="1"/>
    <col min="2822" max="2823" width="0" style="73" hidden="1" customWidth="1"/>
    <col min="2824" max="2824" width="9.42578125" style="73" bestFit="1" customWidth="1"/>
    <col min="2825" max="2827" width="0" style="73" hidden="1" customWidth="1"/>
    <col min="2828" max="3070" width="9.140625" style="73"/>
    <col min="3071" max="3071" width="43" style="73" customWidth="1"/>
    <col min="3072" max="3072" width="5.5703125" style="73" customWidth="1"/>
    <col min="3073" max="3073" width="4.85546875" style="73" customWidth="1"/>
    <col min="3074" max="3074" width="5.140625" style="73" customWidth="1"/>
    <col min="3075" max="3075" width="13.28515625" style="73" customWidth="1"/>
    <col min="3076" max="3076" width="6.7109375" style="73" customWidth="1"/>
    <col min="3077" max="3077" width="10.5703125" style="73" customWidth="1"/>
    <col min="3078" max="3079" width="0" style="73" hidden="1" customWidth="1"/>
    <col min="3080" max="3080" width="9.42578125" style="73" bestFit="1" customWidth="1"/>
    <col min="3081" max="3083" width="0" style="73" hidden="1" customWidth="1"/>
    <col min="3084" max="3326" width="9.140625" style="73"/>
    <col min="3327" max="3327" width="43" style="73" customWidth="1"/>
    <col min="3328" max="3328" width="5.5703125" style="73" customWidth="1"/>
    <col min="3329" max="3329" width="4.85546875" style="73" customWidth="1"/>
    <col min="3330" max="3330" width="5.140625" style="73" customWidth="1"/>
    <col min="3331" max="3331" width="13.28515625" style="73" customWidth="1"/>
    <col min="3332" max="3332" width="6.7109375" style="73" customWidth="1"/>
    <col min="3333" max="3333" width="10.5703125" style="73" customWidth="1"/>
    <col min="3334" max="3335" width="0" style="73" hidden="1" customWidth="1"/>
    <col min="3336" max="3336" width="9.42578125" style="73" bestFit="1" customWidth="1"/>
    <col min="3337" max="3339" width="0" style="73" hidden="1" customWidth="1"/>
    <col min="3340" max="3582" width="9.140625" style="73"/>
    <col min="3583" max="3583" width="43" style="73" customWidth="1"/>
    <col min="3584" max="3584" width="5.5703125" style="73" customWidth="1"/>
    <col min="3585" max="3585" width="4.85546875" style="73" customWidth="1"/>
    <col min="3586" max="3586" width="5.140625" style="73" customWidth="1"/>
    <col min="3587" max="3587" width="13.28515625" style="73" customWidth="1"/>
    <col min="3588" max="3588" width="6.7109375" style="73" customWidth="1"/>
    <col min="3589" max="3589" width="10.5703125" style="73" customWidth="1"/>
    <col min="3590" max="3591" width="0" style="73" hidden="1" customWidth="1"/>
    <col min="3592" max="3592" width="9.42578125" style="73" bestFit="1" customWidth="1"/>
    <col min="3593" max="3595" width="0" style="73" hidden="1" customWidth="1"/>
    <col min="3596" max="3838" width="9.140625" style="73"/>
    <col min="3839" max="3839" width="43" style="73" customWidth="1"/>
    <col min="3840" max="3840" width="5.5703125" style="73" customWidth="1"/>
    <col min="3841" max="3841" width="4.85546875" style="73" customWidth="1"/>
    <col min="3842" max="3842" width="5.140625" style="73" customWidth="1"/>
    <col min="3843" max="3843" width="13.28515625" style="73" customWidth="1"/>
    <col min="3844" max="3844" width="6.7109375" style="73" customWidth="1"/>
    <col min="3845" max="3845" width="10.5703125" style="73" customWidth="1"/>
    <col min="3846" max="3847" width="0" style="73" hidden="1" customWidth="1"/>
    <col min="3848" max="3848" width="9.42578125" style="73" bestFit="1" customWidth="1"/>
    <col min="3849" max="3851" width="0" style="73" hidden="1" customWidth="1"/>
    <col min="3852" max="4094" width="9.140625" style="73"/>
    <col min="4095" max="4095" width="43" style="73" customWidth="1"/>
    <col min="4096" max="4096" width="5.5703125" style="73" customWidth="1"/>
    <col min="4097" max="4097" width="4.85546875" style="73" customWidth="1"/>
    <col min="4098" max="4098" width="5.140625" style="73" customWidth="1"/>
    <col min="4099" max="4099" width="13.28515625" style="73" customWidth="1"/>
    <col min="4100" max="4100" width="6.7109375" style="73" customWidth="1"/>
    <col min="4101" max="4101" width="10.5703125" style="73" customWidth="1"/>
    <col min="4102" max="4103" width="0" style="73" hidden="1" customWidth="1"/>
    <col min="4104" max="4104" width="9.42578125" style="73" bestFit="1" customWidth="1"/>
    <col min="4105" max="4107" width="0" style="73" hidden="1" customWidth="1"/>
    <col min="4108" max="4350" width="9.140625" style="73"/>
    <col min="4351" max="4351" width="43" style="73" customWidth="1"/>
    <col min="4352" max="4352" width="5.5703125" style="73" customWidth="1"/>
    <col min="4353" max="4353" width="4.85546875" style="73" customWidth="1"/>
    <col min="4354" max="4354" width="5.140625" style="73" customWidth="1"/>
    <col min="4355" max="4355" width="13.28515625" style="73" customWidth="1"/>
    <col min="4356" max="4356" width="6.7109375" style="73" customWidth="1"/>
    <col min="4357" max="4357" width="10.5703125" style="73" customWidth="1"/>
    <col min="4358" max="4359" width="0" style="73" hidden="1" customWidth="1"/>
    <col min="4360" max="4360" width="9.42578125" style="73" bestFit="1" customWidth="1"/>
    <col min="4361" max="4363" width="0" style="73" hidden="1" customWidth="1"/>
    <col min="4364" max="4606" width="9.140625" style="73"/>
    <col min="4607" max="4607" width="43" style="73" customWidth="1"/>
    <col min="4608" max="4608" width="5.5703125" style="73" customWidth="1"/>
    <col min="4609" max="4609" width="4.85546875" style="73" customWidth="1"/>
    <col min="4610" max="4610" width="5.140625" style="73" customWidth="1"/>
    <col min="4611" max="4611" width="13.28515625" style="73" customWidth="1"/>
    <col min="4612" max="4612" width="6.7109375" style="73" customWidth="1"/>
    <col min="4613" max="4613" width="10.5703125" style="73" customWidth="1"/>
    <col min="4614" max="4615" width="0" style="73" hidden="1" customWidth="1"/>
    <col min="4616" max="4616" width="9.42578125" style="73" bestFit="1" customWidth="1"/>
    <col min="4617" max="4619" width="0" style="73" hidden="1" customWidth="1"/>
    <col min="4620" max="4862" width="9.140625" style="73"/>
    <col min="4863" max="4863" width="43" style="73" customWidth="1"/>
    <col min="4864" max="4864" width="5.5703125" style="73" customWidth="1"/>
    <col min="4865" max="4865" width="4.85546875" style="73" customWidth="1"/>
    <col min="4866" max="4866" width="5.140625" style="73" customWidth="1"/>
    <col min="4867" max="4867" width="13.28515625" style="73" customWidth="1"/>
    <col min="4868" max="4868" width="6.7109375" style="73" customWidth="1"/>
    <col min="4869" max="4869" width="10.5703125" style="73" customWidth="1"/>
    <col min="4870" max="4871" width="0" style="73" hidden="1" customWidth="1"/>
    <col min="4872" max="4872" width="9.42578125" style="73" bestFit="1" customWidth="1"/>
    <col min="4873" max="4875" width="0" style="73" hidden="1" customWidth="1"/>
    <col min="4876" max="5118" width="9.140625" style="73"/>
    <col min="5119" max="5119" width="43" style="73" customWidth="1"/>
    <col min="5120" max="5120" width="5.5703125" style="73" customWidth="1"/>
    <col min="5121" max="5121" width="4.85546875" style="73" customWidth="1"/>
    <col min="5122" max="5122" width="5.140625" style="73" customWidth="1"/>
    <col min="5123" max="5123" width="13.28515625" style="73" customWidth="1"/>
    <col min="5124" max="5124" width="6.7109375" style="73" customWidth="1"/>
    <col min="5125" max="5125" width="10.5703125" style="73" customWidth="1"/>
    <col min="5126" max="5127" width="0" style="73" hidden="1" customWidth="1"/>
    <col min="5128" max="5128" width="9.42578125" style="73" bestFit="1" customWidth="1"/>
    <col min="5129" max="5131" width="0" style="73" hidden="1" customWidth="1"/>
    <col min="5132" max="5374" width="9.140625" style="73"/>
    <col min="5375" max="5375" width="43" style="73" customWidth="1"/>
    <col min="5376" max="5376" width="5.5703125" style="73" customWidth="1"/>
    <col min="5377" max="5377" width="4.85546875" style="73" customWidth="1"/>
    <col min="5378" max="5378" width="5.140625" style="73" customWidth="1"/>
    <col min="5379" max="5379" width="13.28515625" style="73" customWidth="1"/>
    <col min="5380" max="5380" width="6.7109375" style="73" customWidth="1"/>
    <col min="5381" max="5381" width="10.5703125" style="73" customWidth="1"/>
    <col min="5382" max="5383" width="0" style="73" hidden="1" customWidth="1"/>
    <col min="5384" max="5384" width="9.42578125" style="73" bestFit="1" customWidth="1"/>
    <col min="5385" max="5387" width="0" style="73" hidden="1" customWidth="1"/>
    <col min="5388" max="5630" width="9.140625" style="73"/>
    <col min="5631" max="5631" width="43" style="73" customWidth="1"/>
    <col min="5632" max="5632" width="5.5703125" style="73" customWidth="1"/>
    <col min="5633" max="5633" width="4.85546875" style="73" customWidth="1"/>
    <col min="5634" max="5634" width="5.140625" style="73" customWidth="1"/>
    <col min="5635" max="5635" width="13.28515625" style="73" customWidth="1"/>
    <col min="5636" max="5636" width="6.7109375" style="73" customWidth="1"/>
    <col min="5637" max="5637" width="10.5703125" style="73" customWidth="1"/>
    <col min="5638" max="5639" width="0" style="73" hidden="1" customWidth="1"/>
    <col min="5640" max="5640" width="9.42578125" style="73" bestFit="1" customWidth="1"/>
    <col min="5641" max="5643" width="0" style="73" hidden="1" customWidth="1"/>
    <col min="5644" max="5886" width="9.140625" style="73"/>
    <col min="5887" max="5887" width="43" style="73" customWidth="1"/>
    <col min="5888" max="5888" width="5.5703125" style="73" customWidth="1"/>
    <col min="5889" max="5889" width="4.85546875" style="73" customWidth="1"/>
    <col min="5890" max="5890" width="5.140625" style="73" customWidth="1"/>
    <col min="5891" max="5891" width="13.28515625" style="73" customWidth="1"/>
    <col min="5892" max="5892" width="6.7109375" style="73" customWidth="1"/>
    <col min="5893" max="5893" width="10.5703125" style="73" customWidth="1"/>
    <col min="5894" max="5895" width="0" style="73" hidden="1" customWidth="1"/>
    <col min="5896" max="5896" width="9.42578125" style="73" bestFit="1" customWidth="1"/>
    <col min="5897" max="5899" width="0" style="73" hidden="1" customWidth="1"/>
    <col min="5900" max="6142" width="9.140625" style="73"/>
    <col min="6143" max="6143" width="43" style="73" customWidth="1"/>
    <col min="6144" max="6144" width="5.5703125" style="73" customWidth="1"/>
    <col min="6145" max="6145" width="4.85546875" style="73" customWidth="1"/>
    <col min="6146" max="6146" width="5.140625" style="73" customWidth="1"/>
    <col min="6147" max="6147" width="13.28515625" style="73" customWidth="1"/>
    <col min="6148" max="6148" width="6.7109375" style="73" customWidth="1"/>
    <col min="6149" max="6149" width="10.5703125" style="73" customWidth="1"/>
    <col min="6150" max="6151" width="0" style="73" hidden="1" customWidth="1"/>
    <col min="6152" max="6152" width="9.42578125" style="73" bestFit="1" customWidth="1"/>
    <col min="6153" max="6155" width="0" style="73" hidden="1" customWidth="1"/>
    <col min="6156" max="6398" width="9.140625" style="73"/>
    <col min="6399" max="6399" width="43" style="73" customWidth="1"/>
    <col min="6400" max="6400" width="5.5703125" style="73" customWidth="1"/>
    <col min="6401" max="6401" width="4.85546875" style="73" customWidth="1"/>
    <col min="6402" max="6402" width="5.140625" style="73" customWidth="1"/>
    <col min="6403" max="6403" width="13.28515625" style="73" customWidth="1"/>
    <col min="6404" max="6404" width="6.7109375" style="73" customWidth="1"/>
    <col min="6405" max="6405" width="10.5703125" style="73" customWidth="1"/>
    <col min="6406" max="6407" width="0" style="73" hidden="1" customWidth="1"/>
    <col min="6408" max="6408" width="9.42578125" style="73" bestFit="1" customWidth="1"/>
    <col min="6409" max="6411" width="0" style="73" hidden="1" customWidth="1"/>
    <col min="6412" max="6654" width="9.140625" style="73"/>
    <col min="6655" max="6655" width="43" style="73" customWidth="1"/>
    <col min="6656" max="6656" width="5.5703125" style="73" customWidth="1"/>
    <col min="6657" max="6657" width="4.85546875" style="73" customWidth="1"/>
    <col min="6658" max="6658" width="5.140625" style="73" customWidth="1"/>
    <col min="6659" max="6659" width="13.28515625" style="73" customWidth="1"/>
    <col min="6660" max="6660" width="6.7109375" style="73" customWidth="1"/>
    <col min="6661" max="6661" width="10.5703125" style="73" customWidth="1"/>
    <col min="6662" max="6663" width="0" style="73" hidden="1" customWidth="1"/>
    <col min="6664" max="6664" width="9.42578125" style="73" bestFit="1" customWidth="1"/>
    <col min="6665" max="6667" width="0" style="73" hidden="1" customWidth="1"/>
    <col min="6668" max="6910" width="9.140625" style="73"/>
    <col min="6911" max="6911" width="43" style="73" customWidth="1"/>
    <col min="6912" max="6912" width="5.5703125" style="73" customWidth="1"/>
    <col min="6913" max="6913" width="4.85546875" style="73" customWidth="1"/>
    <col min="6914" max="6914" width="5.140625" style="73" customWidth="1"/>
    <col min="6915" max="6915" width="13.28515625" style="73" customWidth="1"/>
    <col min="6916" max="6916" width="6.7109375" style="73" customWidth="1"/>
    <col min="6917" max="6917" width="10.5703125" style="73" customWidth="1"/>
    <col min="6918" max="6919" width="0" style="73" hidden="1" customWidth="1"/>
    <col min="6920" max="6920" width="9.42578125" style="73" bestFit="1" customWidth="1"/>
    <col min="6921" max="6923" width="0" style="73" hidden="1" customWidth="1"/>
    <col min="6924" max="7166" width="9.140625" style="73"/>
    <col min="7167" max="7167" width="43" style="73" customWidth="1"/>
    <col min="7168" max="7168" width="5.5703125" style="73" customWidth="1"/>
    <col min="7169" max="7169" width="4.85546875" style="73" customWidth="1"/>
    <col min="7170" max="7170" width="5.140625" style="73" customWidth="1"/>
    <col min="7171" max="7171" width="13.28515625" style="73" customWidth="1"/>
    <col min="7172" max="7172" width="6.7109375" style="73" customWidth="1"/>
    <col min="7173" max="7173" width="10.5703125" style="73" customWidth="1"/>
    <col min="7174" max="7175" width="0" style="73" hidden="1" customWidth="1"/>
    <col min="7176" max="7176" width="9.42578125" style="73" bestFit="1" customWidth="1"/>
    <col min="7177" max="7179" width="0" style="73" hidden="1" customWidth="1"/>
    <col min="7180" max="7422" width="9.140625" style="73"/>
    <col min="7423" max="7423" width="43" style="73" customWidth="1"/>
    <col min="7424" max="7424" width="5.5703125" style="73" customWidth="1"/>
    <col min="7425" max="7425" width="4.85546875" style="73" customWidth="1"/>
    <col min="7426" max="7426" width="5.140625" style="73" customWidth="1"/>
    <col min="7427" max="7427" width="13.28515625" style="73" customWidth="1"/>
    <col min="7428" max="7428" width="6.7109375" style="73" customWidth="1"/>
    <col min="7429" max="7429" width="10.5703125" style="73" customWidth="1"/>
    <col min="7430" max="7431" width="0" style="73" hidden="1" customWidth="1"/>
    <col min="7432" max="7432" width="9.42578125" style="73" bestFit="1" customWidth="1"/>
    <col min="7433" max="7435" width="0" style="73" hidden="1" customWidth="1"/>
    <col min="7436" max="7678" width="9.140625" style="73"/>
    <col min="7679" max="7679" width="43" style="73" customWidth="1"/>
    <col min="7680" max="7680" width="5.5703125" style="73" customWidth="1"/>
    <col min="7681" max="7681" width="4.85546875" style="73" customWidth="1"/>
    <col min="7682" max="7682" width="5.140625" style="73" customWidth="1"/>
    <col min="7683" max="7683" width="13.28515625" style="73" customWidth="1"/>
    <col min="7684" max="7684" width="6.7109375" style="73" customWidth="1"/>
    <col min="7685" max="7685" width="10.5703125" style="73" customWidth="1"/>
    <col min="7686" max="7687" width="0" style="73" hidden="1" customWidth="1"/>
    <col min="7688" max="7688" width="9.42578125" style="73" bestFit="1" customWidth="1"/>
    <col min="7689" max="7691" width="0" style="73" hidden="1" customWidth="1"/>
    <col min="7692" max="7934" width="9.140625" style="73"/>
    <col min="7935" max="7935" width="43" style="73" customWidth="1"/>
    <col min="7936" max="7936" width="5.5703125" style="73" customWidth="1"/>
    <col min="7937" max="7937" width="4.85546875" style="73" customWidth="1"/>
    <col min="7938" max="7938" width="5.140625" style="73" customWidth="1"/>
    <col min="7939" max="7939" width="13.28515625" style="73" customWidth="1"/>
    <col min="7940" max="7940" width="6.7109375" style="73" customWidth="1"/>
    <col min="7941" max="7941" width="10.5703125" style="73" customWidth="1"/>
    <col min="7942" max="7943" width="0" style="73" hidden="1" customWidth="1"/>
    <col min="7944" max="7944" width="9.42578125" style="73" bestFit="1" customWidth="1"/>
    <col min="7945" max="7947" width="0" style="73" hidden="1" customWidth="1"/>
    <col min="7948" max="8190" width="9.140625" style="73"/>
    <col min="8191" max="8191" width="43" style="73" customWidth="1"/>
    <col min="8192" max="8192" width="5.5703125" style="73" customWidth="1"/>
    <col min="8193" max="8193" width="4.85546875" style="73" customWidth="1"/>
    <col min="8194" max="8194" width="5.140625" style="73" customWidth="1"/>
    <col min="8195" max="8195" width="13.28515625" style="73" customWidth="1"/>
    <col min="8196" max="8196" width="6.7109375" style="73" customWidth="1"/>
    <col min="8197" max="8197" width="10.5703125" style="73" customWidth="1"/>
    <col min="8198" max="8199" width="0" style="73" hidden="1" customWidth="1"/>
    <col min="8200" max="8200" width="9.42578125" style="73" bestFit="1" customWidth="1"/>
    <col min="8201" max="8203" width="0" style="73" hidden="1" customWidth="1"/>
    <col min="8204" max="8446" width="9.140625" style="73"/>
    <col min="8447" max="8447" width="43" style="73" customWidth="1"/>
    <col min="8448" max="8448" width="5.5703125" style="73" customWidth="1"/>
    <col min="8449" max="8449" width="4.85546875" style="73" customWidth="1"/>
    <col min="8450" max="8450" width="5.140625" style="73" customWidth="1"/>
    <col min="8451" max="8451" width="13.28515625" style="73" customWidth="1"/>
    <col min="8452" max="8452" width="6.7109375" style="73" customWidth="1"/>
    <col min="8453" max="8453" width="10.5703125" style="73" customWidth="1"/>
    <col min="8454" max="8455" width="0" style="73" hidden="1" customWidth="1"/>
    <col min="8456" max="8456" width="9.42578125" style="73" bestFit="1" customWidth="1"/>
    <col min="8457" max="8459" width="0" style="73" hidden="1" customWidth="1"/>
    <col min="8460" max="8702" width="9.140625" style="73"/>
    <col min="8703" max="8703" width="43" style="73" customWidth="1"/>
    <col min="8704" max="8704" width="5.5703125" style="73" customWidth="1"/>
    <col min="8705" max="8705" width="4.85546875" style="73" customWidth="1"/>
    <col min="8706" max="8706" width="5.140625" style="73" customWidth="1"/>
    <col min="8707" max="8707" width="13.28515625" style="73" customWidth="1"/>
    <col min="8708" max="8708" width="6.7109375" style="73" customWidth="1"/>
    <col min="8709" max="8709" width="10.5703125" style="73" customWidth="1"/>
    <col min="8710" max="8711" width="0" style="73" hidden="1" customWidth="1"/>
    <col min="8712" max="8712" width="9.42578125" style="73" bestFit="1" customWidth="1"/>
    <col min="8713" max="8715" width="0" style="73" hidden="1" customWidth="1"/>
    <col min="8716" max="8958" width="9.140625" style="73"/>
    <col min="8959" max="8959" width="43" style="73" customWidth="1"/>
    <col min="8960" max="8960" width="5.5703125" style="73" customWidth="1"/>
    <col min="8961" max="8961" width="4.85546875" style="73" customWidth="1"/>
    <col min="8962" max="8962" width="5.140625" style="73" customWidth="1"/>
    <col min="8963" max="8963" width="13.28515625" style="73" customWidth="1"/>
    <col min="8964" max="8964" width="6.7109375" style="73" customWidth="1"/>
    <col min="8965" max="8965" width="10.5703125" style="73" customWidth="1"/>
    <col min="8966" max="8967" width="0" style="73" hidden="1" customWidth="1"/>
    <col min="8968" max="8968" width="9.42578125" style="73" bestFit="1" customWidth="1"/>
    <col min="8969" max="8971" width="0" style="73" hidden="1" customWidth="1"/>
    <col min="8972" max="9214" width="9.140625" style="73"/>
    <col min="9215" max="9215" width="43" style="73" customWidth="1"/>
    <col min="9216" max="9216" width="5.5703125" style="73" customWidth="1"/>
    <col min="9217" max="9217" width="4.85546875" style="73" customWidth="1"/>
    <col min="9218" max="9218" width="5.140625" style="73" customWidth="1"/>
    <col min="9219" max="9219" width="13.28515625" style="73" customWidth="1"/>
    <col min="9220" max="9220" width="6.7109375" style="73" customWidth="1"/>
    <col min="9221" max="9221" width="10.5703125" style="73" customWidth="1"/>
    <col min="9222" max="9223" width="0" style="73" hidden="1" customWidth="1"/>
    <col min="9224" max="9224" width="9.42578125" style="73" bestFit="1" customWidth="1"/>
    <col min="9225" max="9227" width="0" style="73" hidden="1" customWidth="1"/>
    <col min="9228" max="9470" width="9.140625" style="73"/>
    <col min="9471" max="9471" width="43" style="73" customWidth="1"/>
    <col min="9472" max="9472" width="5.5703125" style="73" customWidth="1"/>
    <col min="9473" max="9473" width="4.85546875" style="73" customWidth="1"/>
    <col min="9474" max="9474" width="5.140625" style="73" customWidth="1"/>
    <col min="9475" max="9475" width="13.28515625" style="73" customWidth="1"/>
    <col min="9476" max="9476" width="6.7109375" style="73" customWidth="1"/>
    <col min="9477" max="9477" width="10.5703125" style="73" customWidth="1"/>
    <col min="9478" max="9479" width="0" style="73" hidden="1" customWidth="1"/>
    <col min="9480" max="9480" width="9.42578125" style="73" bestFit="1" customWidth="1"/>
    <col min="9481" max="9483" width="0" style="73" hidden="1" customWidth="1"/>
    <col min="9484" max="9726" width="9.140625" style="73"/>
    <col min="9727" max="9727" width="43" style="73" customWidth="1"/>
    <col min="9728" max="9728" width="5.5703125" style="73" customWidth="1"/>
    <col min="9729" max="9729" width="4.85546875" style="73" customWidth="1"/>
    <col min="9730" max="9730" width="5.140625" style="73" customWidth="1"/>
    <col min="9731" max="9731" width="13.28515625" style="73" customWidth="1"/>
    <col min="9732" max="9732" width="6.7109375" style="73" customWidth="1"/>
    <col min="9733" max="9733" width="10.5703125" style="73" customWidth="1"/>
    <col min="9734" max="9735" width="0" style="73" hidden="1" customWidth="1"/>
    <col min="9736" max="9736" width="9.42578125" style="73" bestFit="1" customWidth="1"/>
    <col min="9737" max="9739" width="0" style="73" hidden="1" customWidth="1"/>
    <col min="9740" max="9982" width="9.140625" style="73"/>
    <col min="9983" max="9983" width="43" style="73" customWidth="1"/>
    <col min="9984" max="9984" width="5.5703125" style="73" customWidth="1"/>
    <col min="9985" max="9985" width="4.85546875" style="73" customWidth="1"/>
    <col min="9986" max="9986" width="5.140625" style="73" customWidth="1"/>
    <col min="9987" max="9987" width="13.28515625" style="73" customWidth="1"/>
    <col min="9988" max="9988" width="6.7109375" style="73" customWidth="1"/>
    <col min="9989" max="9989" width="10.5703125" style="73" customWidth="1"/>
    <col min="9990" max="9991" width="0" style="73" hidden="1" customWidth="1"/>
    <col min="9992" max="9992" width="9.42578125" style="73" bestFit="1" customWidth="1"/>
    <col min="9993" max="9995" width="0" style="73" hidden="1" customWidth="1"/>
    <col min="9996" max="10238" width="9.140625" style="73"/>
    <col min="10239" max="10239" width="43" style="73" customWidth="1"/>
    <col min="10240" max="10240" width="5.5703125" style="73" customWidth="1"/>
    <col min="10241" max="10241" width="4.85546875" style="73" customWidth="1"/>
    <col min="10242" max="10242" width="5.140625" style="73" customWidth="1"/>
    <col min="10243" max="10243" width="13.28515625" style="73" customWidth="1"/>
    <col min="10244" max="10244" width="6.7109375" style="73" customWidth="1"/>
    <col min="10245" max="10245" width="10.5703125" style="73" customWidth="1"/>
    <col min="10246" max="10247" width="0" style="73" hidden="1" customWidth="1"/>
    <col min="10248" max="10248" width="9.42578125" style="73" bestFit="1" customWidth="1"/>
    <col min="10249" max="10251" width="0" style="73" hidden="1" customWidth="1"/>
    <col min="10252" max="10494" width="9.140625" style="73"/>
    <col min="10495" max="10495" width="43" style="73" customWidth="1"/>
    <col min="10496" max="10496" width="5.5703125" style="73" customWidth="1"/>
    <col min="10497" max="10497" width="4.85546875" style="73" customWidth="1"/>
    <col min="10498" max="10498" width="5.140625" style="73" customWidth="1"/>
    <col min="10499" max="10499" width="13.28515625" style="73" customWidth="1"/>
    <col min="10500" max="10500" width="6.7109375" style="73" customWidth="1"/>
    <col min="10501" max="10501" width="10.5703125" style="73" customWidth="1"/>
    <col min="10502" max="10503" width="0" style="73" hidden="1" customWidth="1"/>
    <col min="10504" max="10504" width="9.42578125" style="73" bestFit="1" customWidth="1"/>
    <col min="10505" max="10507" width="0" style="73" hidden="1" customWidth="1"/>
    <col min="10508" max="10750" width="9.140625" style="73"/>
    <col min="10751" max="10751" width="43" style="73" customWidth="1"/>
    <col min="10752" max="10752" width="5.5703125" style="73" customWidth="1"/>
    <col min="10753" max="10753" width="4.85546875" style="73" customWidth="1"/>
    <col min="10754" max="10754" width="5.140625" style="73" customWidth="1"/>
    <col min="10755" max="10755" width="13.28515625" style="73" customWidth="1"/>
    <col min="10756" max="10756" width="6.7109375" style="73" customWidth="1"/>
    <col min="10757" max="10757" width="10.5703125" style="73" customWidth="1"/>
    <col min="10758" max="10759" width="0" style="73" hidden="1" customWidth="1"/>
    <col min="10760" max="10760" width="9.42578125" style="73" bestFit="1" customWidth="1"/>
    <col min="10761" max="10763" width="0" style="73" hidden="1" customWidth="1"/>
    <col min="10764" max="11006" width="9.140625" style="73"/>
    <col min="11007" max="11007" width="43" style="73" customWidth="1"/>
    <col min="11008" max="11008" width="5.5703125" style="73" customWidth="1"/>
    <col min="11009" max="11009" width="4.85546875" style="73" customWidth="1"/>
    <col min="11010" max="11010" width="5.140625" style="73" customWidth="1"/>
    <col min="11011" max="11011" width="13.28515625" style="73" customWidth="1"/>
    <col min="11012" max="11012" width="6.7109375" style="73" customWidth="1"/>
    <col min="11013" max="11013" width="10.5703125" style="73" customWidth="1"/>
    <col min="11014" max="11015" width="0" style="73" hidden="1" customWidth="1"/>
    <col min="11016" max="11016" width="9.42578125" style="73" bestFit="1" customWidth="1"/>
    <col min="11017" max="11019" width="0" style="73" hidden="1" customWidth="1"/>
    <col min="11020" max="11262" width="9.140625" style="73"/>
    <col min="11263" max="11263" width="43" style="73" customWidth="1"/>
    <col min="11264" max="11264" width="5.5703125" style="73" customWidth="1"/>
    <col min="11265" max="11265" width="4.85546875" style="73" customWidth="1"/>
    <col min="11266" max="11266" width="5.140625" style="73" customWidth="1"/>
    <col min="11267" max="11267" width="13.28515625" style="73" customWidth="1"/>
    <col min="11268" max="11268" width="6.7109375" style="73" customWidth="1"/>
    <col min="11269" max="11269" width="10.5703125" style="73" customWidth="1"/>
    <col min="11270" max="11271" width="0" style="73" hidden="1" customWidth="1"/>
    <col min="11272" max="11272" width="9.42578125" style="73" bestFit="1" customWidth="1"/>
    <col min="11273" max="11275" width="0" style="73" hidden="1" customWidth="1"/>
    <col min="11276" max="11518" width="9.140625" style="73"/>
    <col min="11519" max="11519" width="43" style="73" customWidth="1"/>
    <col min="11520" max="11520" width="5.5703125" style="73" customWidth="1"/>
    <col min="11521" max="11521" width="4.85546875" style="73" customWidth="1"/>
    <col min="11522" max="11522" width="5.140625" style="73" customWidth="1"/>
    <col min="11523" max="11523" width="13.28515625" style="73" customWidth="1"/>
    <col min="11524" max="11524" width="6.7109375" style="73" customWidth="1"/>
    <col min="11525" max="11525" width="10.5703125" style="73" customWidth="1"/>
    <col min="11526" max="11527" width="0" style="73" hidden="1" customWidth="1"/>
    <col min="11528" max="11528" width="9.42578125" style="73" bestFit="1" customWidth="1"/>
    <col min="11529" max="11531" width="0" style="73" hidden="1" customWidth="1"/>
    <col min="11532" max="11774" width="9.140625" style="73"/>
    <col min="11775" max="11775" width="43" style="73" customWidth="1"/>
    <col min="11776" max="11776" width="5.5703125" style="73" customWidth="1"/>
    <col min="11777" max="11777" width="4.85546875" style="73" customWidth="1"/>
    <col min="11778" max="11778" width="5.140625" style="73" customWidth="1"/>
    <col min="11779" max="11779" width="13.28515625" style="73" customWidth="1"/>
    <col min="11780" max="11780" width="6.7109375" style="73" customWidth="1"/>
    <col min="11781" max="11781" width="10.5703125" style="73" customWidth="1"/>
    <col min="11782" max="11783" width="0" style="73" hidden="1" customWidth="1"/>
    <col min="11784" max="11784" width="9.42578125" style="73" bestFit="1" customWidth="1"/>
    <col min="11785" max="11787" width="0" style="73" hidden="1" customWidth="1"/>
    <col min="11788" max="12030" width="9.140625" style="73"/>
    <col min="12031" max="12031" width="43" style="73" customWidth="1"/>
    <col min="12032" max="12032" width="5.5703125" style="73" customWidth="1"/>
    <col min="12033" max="12033" width="4.85546875" style="73" customWidth="1"/>
    <col min="12034" max="12034" width="5.140625" style="73" customWidth="1"/>
    <col min="12035" max="12035" width="13.28515625" style="73" customWidth="1"/>
    <col min="12036" max="12036" width="6.7109375" style="73" customWidth="1"/>
    <col min="12037" max="12037" width="10.5703125" style="73" customWidth="1"/>
    <col min="12038" max="12039" width="0" style="73" hidden="1" customWidth="1"/>
    <col min="12040" max="12040" width="9.42578125" style="73" bestFit="1" customWidth="1"/>
    <col min="12041" max="12043" width="0" style="73" hidden="1" customWidth="1"/>
    <col min="12044" max="12286" width="9.140625" style="73"/>
    <col min="12287" max="12287" width="43" style="73" customWidth="1"/>
    <col min="12288" max="12288" width="5.5703125" style="73" customWidth="1"/>
    <col min="12289" max="12289" width="4.85546875" style="73" customWidth="1"/>
    <col min="12290" max="12290" width="5.140625" style="73" customWidth="1"/>
    <col min="12291" max="12291" width="13.28515625" style="73" customWidth="1"/>
    <col min="12292" max="12292" width="6.7109375" style="73" customWidth="1"/>
    <col min="12293" max="12293" width="10.5703125" style="73" customWidth="1"/>
    <col min="12294" max="12295" width="0" style="73" hidden="1" customWidth="1"/>
    <col min="12296" max="12296" width="9.42578125" style="73" bestFit="1" customWidth="1"/>
    <col min="12297" max="12299" width="0" style="73" hidden="1" customWidth="1"/>
    <col min="12300" max="12542" width="9.140625" style="73"/>
    <col min="12543" max="12543" width="43" style="73" customWidth="1"/>
    <col min="12544" max="12544" width="5.5703125" style="73" customWidth="1"/>
    <col min="12545" max="12545" width="4.85546875" style="73" customWidth="1"/>
    <col min="12546" max="12546" width="5.140625" style="73" customWidth="1"/>
    <col min="12547" max="12547" width="13.28515625" style="73" customWidth="1"/>
    <col min="12548" max="12548" width="6.7109375" style="73" customWidth="1"/>
    <col min="12549" max="12549" width="10.5703125" style="73" customWidth="1"/>
    <col min="12550" max="12551" width="0" style="73" hidden="1" customWidth="1"/>
    <col min="12552" max="12552" width="9.42578125" style="73" bestFit="1" customWidth="1"/>
    <col min="12553" max="12555" width="0" style="73" hidden="1" customWidth="1"/>
    <col min="12556" max="12798" width="9.140625" style="73"/>
    <col min="12799" max="12799" width="43" style="73" customWidth="1"/>
    <col min="12800" max="12800" width="5.5703125" style="73" customWidth="1"/>
    <col min="12801" max="12801" width="4.85546875" style="73" customWidth="1"/>
    <col min="12802" max="12802" width="5.140625" style="73" customWidth="1"/>
    <col min="12803" max="12803" width="13.28515625" style="73" customWidth="1"/>
    <col min="12804" max="12804" width="6.7109375" style="73" customWidth="1"/>
    <col min="12805" max="12805" width="10.5703125" style="73" customWidth="1"/>
    <col min="12806" max="12807" width="0" style="73" hidden="1" customWidth="1"/>
    <col min="12808" max="12808" width="9.42578125" style="73" bestFit="1" customWidth="1"/>
    <col min="12809" max="12811" width="0" style="73" hidden="1" customWidth="1"/>
    <col min="12812" max="13054" width="9.140625" style="73"/>
    <col min="13055" max="13055" width="43" style="73" customWidth="1"/>
    <col min="13056" max="13056" width="5.5703125" style="73" customWidth="1"/>
    <col min="13057" max="13057" width="4.85546875" style="73" customWidth="1"/>
    <col min="13058" max="13058" width="5.140625" style="73" customWidth="1"/>
    <col min="13059" max="13059" width="13.28515625" style="73" customWidth="1"/>
    <col min="13060" max="13060" width="6.7109375" style="73" customWidth="1"/>
    <col min="13061" max="13061" width="10.5703125" style="73" customWidth="1"/>
    <col min="13062" max="13063" width="0" style="73" hidden="1" customWidth="1"/>
    <col min="13064" max="13064" width="9.42578125" style="73" bestFit="1" customWidth="1"/>
    <col min="13065" max="13067" width="0" style="73" hidden="1" customWidth="1"/>
    <col min="13068" max="13310" width="9.140625" style="73"/>
    <col min="13311" max="13311" width="43" style="73" customWidth="1"/>
    <col min="13312" max="13312" width="5.5703125" style="73" customWidth="1"/>
    <col min="13313" max="13313" width="4.85546875" style="73" customWidth="1"/>
    <col min="13314" max="13314" width="5.140625" style="73" customWidth="1"/>
    <col min="13315" max="13315" width="13.28515625" style="73" customWidth="1"/>
    <col min="13316" max="13316" width="6.7109375" style="73" customWidth="1"/>
    <col min="13317" max="13317" width="10.5703125" style="73" customWidth="1"/>
    <col min="13318" max="13319" width="0" style="73" hidden="1" customWidth="1"/>
    <col min="13320" max="13320" width="9.42578125" style="73" bestFit="1" customWidth="1"/>
    <col min="13321" max="13323" width="0" style="73" hidden="1" customWidth="1"/>
    <col min="13324" max="13566" width="9.140625" style="73"/>
    <col min="13567" max="13567" width="43" style="73" customWidth="1"/>
    <col min="13568" max="13568" width="5.5703125" style="73" customWidth="1"/>
    <col min="13569" max="13569" width="4.85546875" style="73" customWidth="1"/>
    <col min="13570" max="13570" width="5.140625" style="73" customWidth="1"/>
    <col min="13571" max="13571" width="13.28515625" style="73" customWidth="1"/>
    <col min="13572" max="13572" width="6.7109375" style="73" customWidth="1"/>
    <col min="13573" max="13573" width="10.5703125" style="73" customWidth="1"/>
    <col min="13574" max="13575" width="0" style="73" hidden="1" customWidth="1"/>
    <col min="13576" max="13576" width="9.42578125" style="73" bestFit="1" customWidth="1"/>
    <col min="13577" max="13579" width="0" style="73" hidden="1" customWidth="1"/>
    <col min="13580" max="13822" width="9.140625" style="73"/>
    <col min="13823" max="13823" width="43" style="73" customWidth="1"/>
    <col min="13824" max="13824" width="5.5703125" style="73" customWidth="1"/>
    <col min="13825" max="13825" width="4.85546875" style="73" customWidth="1"/>
    <col min="13826" max="13826" width="5.140625" style="73" customWidth="1"/>
    <col min="13827" max="13827" width="13.28515625" style="73" customWidth="1"/>
    <col min="13828" max="13828" width="6.7109375" style="73" customWidth="1"/>
    <col min="13829" max="13829" width="10.5703125" style="73" customWidth="1"/>
    <col min="13830" max="13831" width="0" style="73" hidden="1" customWidth="1"/>
    <col min="13832" max="13832" width="9.42578125" style="73" bestFit="1" customWidth="1"/>
    <col min="13833" max="13835" width="0" style="73" hidden="1" customWidth="1"/>
    <col min="13836" max="14078" width="9.140625" style="73"/>
    <col min="14079" max="14079" width="43" style="73" customWidth="1"/>
    <col min="14080" max="14080" width="5.5703125" style="73" customWidth="1"/>
    <col min="14081" max="14081" width="4.85546875" style="73" customWidth="1"/>
    <col min="14082" max="14082" width="5.140625" style="73" customWidth="1"/>
    <col min="14083" max="14083" width="13.28515625" style="73" customWidth="1"/>
    <col min="14084" max="14084" width="6.7109375" style="73" customWidth="1"/>
    <col min="14085" max="14085" width="10.5703125" style="73" customWidth="1"/>
    <col min="14086" max="14087" width="0" style="73" hidden="1" customWidth="1"/>
    <col min="14088" max="14088" width="9.42578125" style="73" bestFit="1" customWidth="1"/>
    <col min="14089" max="14091" width="0" style="73" hidden="1" customWidth="1"/>
    <col min="14092" max="14334" width="9.140625" style="73"/>
    <col min="14335" max="14335" width="43" style="73" customWidth="1"/>
    <col min="14336" max="14336" width="5.5703125" style="73" customWidth="1"/>
    <col min="14337" max="14337" width="4.85546875" style="73" customWidth="1"/>
    <col min="14338" max="14338" width="5.140625" style="73" customWidth="1"/>
    <col min="14339" max="14339" width="13.28515625" style="73" customWidth="1"/>
    <col min="14340" max="14340" width="6.7109375" style="73" customWidth="1"/>
    <col min="14341" max="14341" width="10.5703125" style="73" customWidth="1"/>
    <col min="14342" max="14343" width="0" style="73" hidden="1" customWidth="1"/>
    <col min="14344" max="14344" width="9.42578125" style="73" bestFit="1" customWidth="1"/>
    <col min="14345" max="14347" width="0" style="73" hidden="1" customWidth="1"/>
    <col min="14348" max="14590" width="9.140625" style="73"/>
    <col min="14591" max="14591" width="43" style="73" customWidth="1"/>
    <col min="14592" max="14592" width="5.5703125" style="73" customWidth="1"/>
    <col min="14593" max="14593" width="4.85546875" style="73" customWidth="1"/>
    <col min="14594" max="14594" width="5.140625" style="73" customWidth="1"/>
    <col min="14595" max="14595" width="13.28515625" style="73" customWidth="1"/>
    <col min="14596" max="14596" width="6.7109375" style="73" customWidth="1"/>
    <col min="14597" max="14597" width="10.5703125" style="73" customWidth="1"/>
    <col min="14598" max="14599" width="0" style="73" hidden="1" customWidth="1"/>
    <col min="14600" max="14600" width="9.42578125" style="73" bestFit="1" customWidth="1"/>
    <col min="14601" max="14603" width="0" style="73" hidden="1" customWidth="1"/>
    <col min="14604" max="14846" width="9.140625" style="73"/>
    <col min="14847" max="14847" width="43" style="73" customWidth="1"/>
    <col min="14848" max="14848" width="5.5703125" style="73" customWidth="1"/>
    <col min="14849" max="14849" width="4.85546875" style="73" customWidth="1"/>
    <col min="14850" max="14850" width="5.140625" style="73" customWidth="1"/>
    <col min="14851" max="14851" width="13.28515625" style="73" customWidth="1"/>
    <col min="14852" max="14852" width="6.7109375" style="73" customWidth="1"/>
    <col min="14853" max="14853" width="10.5703125" style="73" customWidth="1"/>
    <col min="14854" max="14855" width="0" style="73" hidden="1" customWidth="1"/>
    <col min="14856" max="14856" width="9.42578125" style="73" bestFit="1" customWidth="1"/>
    <col min="14857" max="14859" width="0" style="73" hidden="1" customWidth="1"/>
    <col min="14860" max="15102" width="9.140625" style="73"/>
    <col min="15103" max="15103" width="43" style="73" customWidth="1"/>
    <col min="15104" max="15104" width="5.5703125" style="73" customWidth="1"/>
    <col min="15105" max="15105" width="4.85546875" style="73" customWidth="1"/>
    <col min="15106" max="15106" width="5.140625" style="73" customWidth="1"/>
    <col min="15107" max="15107" width="13.28515625" style="73" customWidth="1"/>
    <col min="15108" max="15108" width="6.7109375" style="73" customWidth="1"/>
    <col min="15109" max="15109" width="10.5703125" style="73" customWidth="1"/>
    <col min="15110" max="15111" width="0" style="73" hidden="1" customWidth="1"/>
    <col min="15112" max="15112" width="9.42578125" style="73" bestFit="1" customWidth="1"/>
    <col min="15113" max="15115" width="0" style="73" hidden="1" customWidth="1"/>
    <col min="15116" max="15358" width="9.140625" style="73"/>
    <col min="15359" max="15359" width="43" style="73" customWidth="1"/>
    <col min="15360" max="15360" width="5.5703125" style="73" customWidth="1"/>
    <col min="15361" max="15361" width="4.85546875" style="73" customWidth="1"/>
    <col min="15362" max="15362" width="5.140625" style="73" customWidth="1"/>
    <col min="15363" max="15363" width="13.28515625" style="73" customWidth="1"/>
    <col min="15364" max="15364" width="6.7109375" style="73" customWidth="1"/>
    <col min="15365" max="15365" width="10.5703125" style="73" customWidth="1"/>
    <col min="15366" max="15367" width="0" style="73" hidden="1" customWidth="1"/>
    <col min="15368" max="15368" width="9.42578125" style="73" bestFit="1" customWidth="1"/>
    <col min="15369" max="15371" width="0" style="73" hidden="1" customWidth="1"/>
    <col min="15372" max="15614" width="9.140625" style="73"/>
    <col min="15615" max="15615" width="43" style="73" customWidth="1"/>
    <col min="15616" max="15616" width="5.5703125" style="73" customWidth="1"/>
    <col min="15617" max="15617" width="4.85546875" style="73" customWidth="1"/>
    <col min="15618" max="15618" width="5.140625" style="73" customWidth="1"/>
    <col min="15619" max="15619" width="13.28515625" style="73" customWidth="1"/>
    <col min="15620" max="15620" width="6.7109375" style="73" customWidth="1"/>
    <col min="15621" max="15621" width="10.5703125" style="73" customWidth="1"/>
    <col min="15622" max="15623" width="0" style="73" hidden="1" customWidth="1"/>
    <col min="15624" max="15624" width="9.42578125" style="73" bestFit="1" customWidth="1"/>
    <col min="15625" max="15627" width="0" style="73" hidden="1" customWidth="1"/>
    <col min="15628" max="15870" width="9.140625" style="73"/>
    <col min="15871" max="15871" width="43" style="73" customWidth="1"/>
    <col min="15872" max="15872" width="5.5703125" style="73" customWidth="1"/>
    <col min="15873" max="15873" width="4.85546875" style="73" customWidth="1"/>
    <col min="15874" max="15874" width="5.140625" style="73" customWidth="1"/>
    <col min="15875" max="15875" width="13.28515625" style="73" customWidth="1"/>
    <col min="15876" max="15876" width="6.7109375" style="73" customWidth="1"/>
    <col min="15877" max="15877" width="10.5703125" style="73" customWidth="1"/>
    <col min="15878" max="15879" width="0" style="73" hidden="1" customWidth="1"/>
    <col min="15880" max="15880" width="9.42578125" style="73" bestFit="1" customWidth="1"/>
    <col min="15881" max="15883" width="0" style="73" hidden="1" customWidth="1"/>
    <col min="15884" max="16126" width="9.140625" style="73"/>
    <col min="16127" max="16127" width="43" style="73" customWidth="1"/>
    <col min="16128" max="16128" width="5.5703125" style="73" customWidth="1"/>
    <col min="16129" max="16129" width="4.85546875" style="73" customWidth="1"/>
    <col min="16130" max="16130" width="5.140625" style="73" customWidth="1"/>
    <col min="16131" max="16131" width="13.28515625" style="73" customWidth="1"/>
    <col min="16132" max="16132" width="6.7109375" style="73" customWidth="1"/>
    <col min="16133" max="16133" width="10.5703125" style="73" customWidth="1"/>
    <col min="16134" max="16135" width="0" style="73" hidden="1" customWidth="1"/>
    <col min="16136" max="16136" width="9.42578125" style="73" bestFit="1" customWidth="1"/>
    <col min="16137" max="16139" width="0" style="73" hidden="1" customWidth="1"/>
    <col min="16140" max="16384" width="9.140625" style="73"/>
  </cols>
  <sheetData>
    <row r="1" spans="1:13" ht="14.45" customHeight="1" x14ac:dyDescent="0.25">
      <c r="A1" s="215"/>
      <c r="B1" s="73"/>
      <c r="C1" s="509" t="s">
        <v>677</v>
      </c>
      <c r="D1" s="509"/>
      <c r="E1" s="509"/>
      <c r="F1" s="509"/>
      <c r="G1" s="509"/>
      <c r="H1" s="509"/>
    </row>
    <row r="2" spans="1:13" x14ac:dyDescent="0.25">
      <c r="A2" s="509" t="s">
        <v>27</v>
      </c>
      <c r="B2" s="509"/>
      <c r="C2" s="509"/>
      <c r="D2" s="509"/>
      <c r="E2" s="509"/>
      <c r="F2" s="509"/>
      <c r="G2" s="509"/>
      <c r="H2" s="509"/>
    </row>
    <row r="3" spans="1:13" x14ac:dyDescent="0.25">
      <c r="A3" s="509" t="s">
        <v>57</v>
      </c>
      <c r="B3" s="509"/>
      <c r="C3" s="509"/>
      <c r="D3" s="509"/>
      <c r="E3" s="509"/>
      <c r="F3" s="509"/>
      <c r="G3" s="509"/>
      <c r="H3" s="509"/>
    </row>
    <row r="4" spans="1:13" x14ac:dyDescent="0.25">
      <c r="A4" s="509" t="s">
        <v>28</v>
      </c>
      <c r="B4" s="509"/>
      <c r="C4" s="509"/>
      <c r="D4" s="509"/>
      <c r="E4" s="509"/>
      <c r="F4" s="509"/>
      <c r="G4" s="509"/>
      <c r="H4" s="509"/>
    </row>
    <row r="5" spans="1:13" x14ac:dyDescent="0.25">
      <c r="A5" s="509" t="s">
        <v>52</v>
      </c>
      <c r="B5" s="509"/>
      <c r="C5" s="509"/>
      <c r="D5" s="509"/>
      <c r="E5" s="509"/>
      <c r="F5" s="509"/>
      <c r="G5" s="509"/>
      <c r="H5" s="509"/>
    </row>
    <row r="6" spans="1:13" x14ac:dyDescent="0.25">
      <c r="A6" s="509" t="s">
        <v>239</v>
      </c>
      <c r="B6" s="509"/>
      <c r="C6" s="509"/>
      <c r="D6" s="509"/>
      <c r="E6" s="509"/>
      <c r="F6" s="509"/>
      <c r="G6" s="509"/>
      <c r="H6" s="509"/>
    </row>
    <row r="7" spans="1:13" x14ac:dyDescent="0.25">
      <c r="A7" s="74"/>
      <c r="B7" s="74"/>
      <c r="C7" s="74"/>
      <c r="D7" s="74"/>
      <c r="E7" s="509" t="s">
        <v>902</v>
      </c>
      <c r="F7" s="509"/>
      <c r="G7" s="509"/>
      <c r="H7" s="509"/>
    </row>
    <row r="8" spans="1:13" hidden="1" x14ac:dyDescent="0.25">
      <c r="C8" s="288"/>
      <c r="D8" s="288"/>
      <c r="E8" s="288"/>
      <c r="F8" s="288"/>
      <c r="G8" s="288"/>
      <c r="H8" s="288"/>
    </row>
    <row r="9" spans="1:13" ht="48" customHeight="1" x14ac:dyDescent="0.25">
      <c r="A9" s="510" t="s">
        <v>678</v>
      </c>
      <c r="B9" s="510"/>
      <c r="C9" s="510"/>
      <c r="D9" s="510"/>
      <c r="E9" s="510"/>
      <c r="F9" s="510"/>
      <c r="G9" s="510"/>
      <c r="H9" s="510"/>
    </row>
    <row r="10" spans="1:13" x14ac:dyDescent="0.25">
      <c r="H10" s="86" t="s">
        <v>32</v>
      </c>
    </row>
    <row r="11" spans="1:13" ht="15" customHeight="1" x14ac:dyDescent="0.25">
      <c r="A11" s="514" t="s">
        <v>557</v>
      </c>
      <c r="B11" s="512" t="s">
        <v>558</v>
      </c>
      <c r="C11" s="512" t="s">
        <v>262</v>
      </c>
      <c r="D11" s="512" t="s">
        <v>263</v>
      </c>
      <c r="E11" s="512" t="s">
        <v>264</v>
      </c>
      <c r="F11" s="512" t="s">
        <v>265</v>
      </c>
      <c r="G11" s="511" t="s">
        <v>684</v>
      </c>
      <c r="H11" s="511"/>
    </row>
    <row r="12" spans="1:13" ht="13.15" customHeight="1" x14ac:dyDescent="0.25">
      <c r="A12" s="514"/>
      <c r="B12" s="513"/>
      <c r="C12" s="513"/>
      <c r="D12" s="513"/>
      <c r="E12" s="513"/>
      <c r="F12" s="513"/>
      <c r="G12" s="218" t="s">
        <v>4</v>
      </c>
      <c r="H12" s="216" t="s">
        <v>5</v>
      </c>
    </row>
    <row r="13" spans="1:13" ht="18" customHeight="1" x14ac:dyDescent="0.25">
      <c r="A13" s="219" t="s">
        <v>559</v>
      </c>
      <c r="B13" s="216"/>
      <c r="C13" s="216"/>
      <c r="D13" s="216"/>
      <c r="E13" s="216"/>
      <c r="F13" s="217"/>
      <c r="G13" s="137">
        <f>+G14+G35+G157+G183+G219+G249</f>
        <v>964156.70000000007</v>
      </c>
      <c r="H13" s="137">
        <f>+H14+H35+H157+H183+H219+H249</f>
        <v>978781.2</v>
      </c>
      <c r="L13" s="220"/>
    </row>
    <row r="14" spans="1:13" ht="24.75" customHeight="1" x14ac:dyDescent="0.25">
      <c r="A14" s="221" t="s">
        <v>560</v>
      </c>
      <c r="B14" s="221">
        <v>1</v>
      </c>
      <c r="C14" s="222"/>
      <c r="D14" s="222"/>
      <c r="E14" s="223"/>
      <c r="F14" s="224"/>
      <c r="G14" s="109">
        <f>+G15+G30</f>
        <v>6124.6</v>
      </c>
      <c r="H14" s="109">
        <f>+H15+H30</f>
        <v>6124.6</v>
      </c>
      <c r="L14" s="220"/>
      <c r="M14" s="220"/>
    </row>
    <row r="15" spans="1:13" ht="54" customHeight="1" x14ac:dyDescent="0.25">
      <c r="A15" s="226" t="s">
        <v>273</v>
      </c>
      <c r="B15" s="221">
        <v>1</v>
      </c>
      <c r="C15" s="222">
        <v>1</v>
      </c>
      <c r="D15" s="222">
        <v>3</v>
      </c>
      <c r="E15" s="223"/>
      <c r="F15" s="224"/>
      <c r="G15" s="109">
        <f>+G16+G19+G22</f>
        <v>4665</v>
      </c>
      <c r="H15" s="109">
        <f>+H16+H19+H22</f>
        <v>4665</v>
      </c>
    </row>
    <row r="16" spans="1:13" s="159" customFormat="1" ht="80.25" customHeight="1" x14ac:dyDescent="0.25">
      <c r="A16" s="227" t="s">
        <v>274</v>
      </c>
      <c r="B16" s="221">
        <v>1</v>
      </c>
      <c r="C16" s="222">
        <v>1</v>
      </c>
      <c r="D16" s="222">
        <v>3</v>
      </c>
      <c r="E16" s="223">
        <v>7701020000</v>
      </c>
      <c r="F16" s="224">
        <v>0</v>
      </c>
      <c r="G16" s="109">
        <f>+G17+G18</f>
        <v>1180.8</v>
      </c>
      <c r="H16" s="109">
        <f>+H17+H18</f>
        <v>1180.8</v>
      </c>
    </row>
    <row r="17" spans="1:11" s="233" customFormat="1" ht="25.5" x14ac:dyDescent="0.25">
      <c r="A17" s="229" t="s">
        <v>269</v>
      </c>
      <c r="B17" s="229">
        <v>1</v>
      </c>
      <c r="C17" s="230">
        <v>1</v>
      </c>
      <c r="D17" s="230">
        <v>3</v>
      </c>
      <c r="E17" s="231" t="s">
        <v>275</v>
      </c>
      <c r="F17" s="232">
        <v>121</v>
      </c>
      <c r="G17" s="115">
        <v>906.9</v>
      </c>
      <c r="H17" s="115">
        <v>906.9</v>
      </c>
    </row>
    <row r="18" spans="1:11" s="159" customFormat="1" ht="51" x14ac:dyDescent="0.25">
      <c r="A18" s="234" t="s">
        <v>272</v>
      </c>
      <c r="B18" s="229">
        <v>1</v>
      </c>
      <c r="C18" s="230">
        <v>1</v>
      </c>
      <c r="D18" s="230">
        <v>3</v>
      </c>
      <c r="E18" s="231" t="s">
        <v>275</v>
      </c>
      <c r="F18" s="232">
        <v>129</v>
      </c>
      <c r="G18" s="115">
        <v>273.89999999999998</v>
      </c>
      <c r="H18" s="115">
        <v>273.89999999999998</v>
      </c>
      <c r="I18" s="235"/>
    </row>
    <row r="19" spans="1:11" s="159" customFormat="1" ht="79.5" customHeight="1" x14ac:dyDescent="0.25">
      <c r="A19" s="227" t="s">
        <v>276</v>
      </c>
      <c r="B19" s="221">
        <v>1</v>
      </c>
      <c r="C19" s="222">
        <v>1</v>
      </c>
      <c r="D19" s="222">
        <v>3</v>
      </c>
      <c r="E19" s="223">
        <v>7701030000</v>
      </c>
      <c r="F19" s="224">
        <v>0</v>
      </c>
      <c r="G19" s="109">
        <f>+G20+G21</f>
        <v>902.5</v>
      </c>
      <c r="H19" s="109">
        <f>+H20+H21</f>
        <v>902.5</v>
      </c>
    </row>
    <row r="20" spans="1:11" ht="25.5" x14ac:dyDescent="0.25">
      <c r="A20" s="229" t="s">
        <v>269</v>
      </c>
      <c r="B20" s="229">
        <v>1</v>
      </c>
      <c r="C20" s="230">
        <v>1</v>
      </c>
      <c r="D20" s="230">
        <v>3</v>
      </c>
      <c r="E20" s="231" t="s">
        <v>277</v>
      </c>
      <c r="F20" s="232">
        <v>121</v>
      </c>
      <c r="G20" s="115">
        <v>693.2</v>
      </c>
      <c r="H20" s="115">
        <v>693.2</v>
      </c>
    </row>
    <row r="21" spans="1:11" s="159" customFormat="1" ht="51" x14ac:dyDescent="0.25">
      <c r="A21" s="234" t="s">
        <v>272</v>
      </c>
      <c r="B21" s="229">
        <v>1</v>
      </c>
      <c r="C21" s="230">
        <v>1</v>
      </c>
      <c r="D21" s="230">
        <v>3</v>
      </c>
      <c r="E21" s="231" t="s">
        <v>277</v>
      </c>
      <c r="F21" s="232">
        <v>129</v>
      </c>
      <c r="G21" s="115">
        <v>209.3</v>
      </c>
      <c r="H21" s="115">
        <v>209.3</v>
      </c>
    </row>
    <row r="22" spans="1:11" s="159" customFormat="1" ht="63.75" x14ac:dyDescent="0.25">
      <c r="A22" s="226" t="s">
        <v>278</v>
      </c>
      <c r="B22" s="221">
        <v>1</v>
      </c>
      <c r="C22" s="222">
        <v>1</v>
      </c>
      <c r="D22" s="222">
        <v>3</v>
      </c>
      <c r="E22" s="223">
        <v>7701050000</v>
      </c>
      <c r="F22" s="224">
        <v>0</v>
      </c>
      <c r="G22" s="109">
        <f>SUM(G23:G29)</f>
        <v>2581.7000000000003</v>
      </c>
      <c r="H22" s="109">
        <f>SUM(H23:H29)</f>
        <v>2581.7000000000003</v>
      </c>
    </row>
    <row r="23" spans="1:11" ht="25.5" x14ac:dyDescent="0.25">
      <c r="A23" s="229" t="s">
        <v>269</v>
      </c>
      <c r="B23" s="229">
        <v>1</v>
      </c>
      <c r="C23" s="230">
        <v>1</v>
      </c>
      <c r="D23" s="230">
        <v>3</v>
      </c>
      <c r="E23" s="231" t="s">
        <v>279</v>
      </c>
      <c r="F23" s="232">
        <v>121</v>
      </c>
      <c r="G23" s="115">
        <v>1211</v>
      </c>
      <c r="H23" s="115">
        <v>1211</v>
      </c>
    </row>
    <row r="24" spans="1:11" ht="51" x14ac:dyDescent="0.25">
      <c r="A24" s="234" t="s">
        <v>272</v>
      </c>
      <c r="B24" s="229">
        <v>1</v>
      </c>
      <c r="C24" s="230">
        <v>1</v>
      </c>
      <c r="D24" s="230">
        <v>3</v>
      </c>
      <c r="E24" s="231" t="s">
        <v>279</v>
      </c>
      <c r="F24" s="232">
        <v>129</v>
      </c>
      <c r="G24" s="115">
        <v>365.7</v>
      </c>
      <c r="H24" s="115">
        <v>365.7</v>
      </c>
    </row>
    <row r="25" spans="1:11" ht="25.5" x14ac:dyDescent="0.25">
      <c r="A25" s="236" t="s">
        <v>280</v>
      </c>
      <c r="B25" s="229">
        <v>1</v>
      </c>
      <c r="C25" s="230">
        <v>1</v>
      </c>
      <c r="D25" s="230">
        <v>3</v>
      </c>
      <c r="E25" s="231" t="s">
        <v>281</v>
      </c>
      <c r="F25" s="232">
        <v>122</v>
      </c>
      <c r="G25" s="118">
        <v>405.7</v>
      </c>
      <c r="H25" s="118">
        <v>405.7</v>
      </c>
      <c r="I25" s="237"/>
      <c r="J25" s="238"/>
      <c r="K25" s="239"/>
    </row>
    <row r="26" spans="1:11" s="159" customFormat="1" ht="25.5" x14ac:dyDescent="0.25">
      <c r="A26" s="234" t="s">
        <v>282</v>
      </c>
      <c r="B26" s="229">
        <v>1</v>
      </c>
      <c r="C26" s="230">
        <v>1</v>
      </c>
      <c r="D26" s="230">
        <v>3</v>
      </c>
      <c r="E26" s="231" t="s">
        <v>281</v>
      </c>
      <c r="F26" s="232">
        <v>242</v>
      </c>
      <c r="G26" s="115">
        <f>110+40+50+10</f>
        <v>210</v>
      </c>
      <c r="H26" s="115">
        <f>110+40+50+10</f>
        <v>210</v>
      </c>
      <c r="I26" s="237"/>
      <c r="J26" s="238"/>
      <c r="K26" s="239"/>
    </row>
    <row r="27" spans="1:11" ht="37.9" customHeight="1" x14ac:dyDescent="0.25">
      <c r="A27" s="236" t="s">
        <v>284</v>
      </c>
      <c r="B27" s="229">
        <v>1</v>
      </c>
      <c r="C27" s="230">
        <v>1</v>
      </c>
      <c r="D27" s="230">
        <v>3</v>
      </c>
      <c r="E27" s="231" t="s">
        <v>281</v>
      </c>
      <c r="F27" s="232" t="s">
        <v>285</v>
      </c>
      <c r="G27" s="115">
        <v>385</v>
      </c>
      <c r="H27" s="115">
        <v>385</v>
      </c>
      <c r="I27" s="237"/>
      <c r="J27" s="238"/>
      <c r="K27" s="239"/>
    </row>
    <row r="28" spans="1:11" ht="25.5" customHeight="1" x14ac:dyDescent="0.25">
      <c r="A28" s="229" t="s">
        <v>287</v>
      </c>
      <c r="B28" s="229">
        <v>1</v>
      </c>
      <c r="C28" s="230">
        <v>1</v>
      </c>
      <c r="D28" s="230">
        <v>3</v>
      </c>
      <c r="E28" s="231" t="s">
        <v>281</v>
      </c>
      <c r="F28" s="232" t="s">
        <v>288</v>
      </c>
      <c r="G28" s="115">
        <v>2.8</v>
      </c>
      <c r="H28" s="115">
        <v>2.8</v>
      </c>
      <c r="I28" s="237"/>
      <c r="J28" s="238"/>
      <c r="K28" s="239"/>
    </row>
    <row r="29" spans="1:11" ht="15" customHeight="1" x14ac:dyDescent="0.25">
      <c r="A29" s="229" t="s">
        <v>289</v>
      </c>
      <c r="B29" s="229">
        <v>1</v>
      </c>
      <c r="C29" s="230">
        <v>1</v>
      </c>
      <c r="D29" s="230">
        <v>3</v>
      </c>
      <c r="E29" s="231" t="s">
        <v>281</v>
      </c>
      <c r="F29" s="232" t="s">
        <v>290</v>
      </c>
      <c r="G29" s="115">
        <v>1.5</v>
      </c>
      <c r="H29" s="115">
        <v>1.5</v>
      </c>
      <c r="I29" s="237"/>
      <c r="J29" s="238"/>
      <c r="K29" s="239"/>
    </row>
    <row r="30" spans="1:11" ht="38.25" x14ac:dyDescent="0.25">
      <c r="A30" s="226" t="s">
        <v>304</v>
      </c>
      <c r="B30" s="221">
        <v>1</v>
      </c>
      <c r="C30" s="222">
        <v>1</v>
      </c>
      <c r="D30" s="222">
        <v>6</v>
      </c>
      <c r="E30" s="223">
        <v>7701070000</v>
      </c>
      <c r="F30" s="224">
        <v>0</v>
      </c>
      <c r="G30" s="109">
        <f>SUM(G31:G34)</f>
        <v>1459.6</v>
      </c>
      <c r="H30" s="109">
        <f>SUM(H31:J34)</f>
        <v>1459.6</v>
      </c>
    </row>
    <row r="31" spans="1:11" ht="25.5" x14ac:dyDescent="0.25">
      <c r="A31" s="229" t="s">
        <v>269</v>
      </c>
      <c r="B31" s="229">
        <v>1</v>
      </c>
      <c r="C31" s="230">
        <v>1</v>
      </c>
      <c r="D31" s="230">
        <v>6</v>
      </c>
      <c r="E31" s="231" t="s">
        <v>305</v>
      </c>
      <c r="F31" s="232">
        <v>121</v>
      </c>
      <c r="G31" s="115">
        <v>1090.3</v>
      </c>
      <c r="H31" s="115">
        <v>1090.3</v>
      </c>
    </row>
    <row r="32" spans="1:11" ht="53.25" customHeight="1" x14ac:dyDescent="0.25">
      <c r="A32" s="234" t="s">
        <v>272</v>
      </c>
      <c r="B32" s="229">
        <v>1</v>
      </c>
      <c r="C32" s="230">
        <v>1</v>
      </c>
      <c r="D32" s="230">
        <v>6</v>
      </c>
      <c r="E32" s="231" t="s">
        <v>305</v>
      </c>
      <c r="F32" s="232">
        <v>129</v>
      </c>
      <c r="G32" s="115">
        <v>329.3</v>
      </c>
      <c r="H32" s="115">
        <v>329.3</v>
      </c>
    </row>
    <row r="33" spans="1:12" ht="25.5" x14ac:dyDescent="0.25">
      <c r="A33" s="236" t="s">
        <v>280</v>
      </c>
      <c r="B33" s="229">
        <v>1</v>
      </c>
      <c r="C33" s="230">
        <v>1</v>
      </c>
      <c r="D33" s="230">
        <v>6</v>
      </c>
      <c r="E33" s="231" t="s">
        <v>305</v>
      </c>
      <c r="F33" s="232">
        <v>122</v>
      </c>
      <c r="G33" s="115">
        <v>30</v>
      </c>
      <c r="H33" s="115">
        <v>30</v>
      </c>
    </row>
    <row r="34" spans="1:12" ht="38.450000000000003" customHeight="1" x14ac:dyDescent="0.25">
      <c r="A34" s="236" t="s">
        <v>284</v>
      </c>
      <c r="B34" s="229">
        <v>1</v>
      </c>
      <c r="C34" s="230">
        <v>1</v>
      </c>
      <c r="D34" s="230">
        <v>6</v>
      </c>
      <c r="E34" s="231" t="s">
        <v>305</v>
      </c>
      <c r="F34" s="232">
        <v>244</v>
      </c>
      <c r="G34" s="115">
        <v>10</v>
      </c>
      <c r="H34" s="115">
        <v>10</v>
      </c>
    </row>
    <row r="35" spans="1:12" ht="25.5" x14ac:dyDescent="0.25">
      <c r="A35" s="221" t="s">
        <v>562</v>
      </c>
      <c r="B35" s="221">
        <v>2</v>
      </c>
      <c r="C35" s="222"/>
      <c r="D35" s="222"/>
      <c r="E35" s="223"/>
      <c r="F35" s="224"/>
      <c r="G35" s="109">
        <f>+G36+G40+G51+G54+G65+G70+G79+G91+G96+G120+G129+G132+G137+G142+G146+G151+G155+G48</f>
        <v>46326.700000000004</v>
      </c>
      <c r="H35" s="109">
        <f>+H36+H40+H51+H54+H65+H70+H79+H91+H96+H120+H129+H132+H137+H142+H146+H151+H155+H48</f>
        <v>46337.500000000007</v>
      </c>
      <c r="I35" s="220"/>
      <c r="L35" s="220"/>
    </row>
    <row r="36" spans="1:12" ht="38.25" x14ac:dyDescent="0.25">
      <c r="A36" s="226" t="s">
        <v>563</v>
      </c>
      <c r="B36" s="221">
        <v>2</v>
      </c>
      <c r="C36" s="222">
        <v>1</v>
      </c>
      <c r="D36" s="222">
        <v>2</v>
      </c>
      <c r="E36" s="223"/>
      <c r="F36" s="224"/>
      <c r="G36" s="109">
        <f>+G37+G38+G39</f>
        <v>1177.5999999999999</v>
      </c>
      <c r="H36" s="109">
        <f>+H37+H38+H39</f>
        <v>1177.5999999999999</v>
      </c>
    </row>
    <row r="37" spans="1:12" ht="25.5" x14ac:dyDescent="0.25">
      <c r="A37" s="229" t="s">
        <v>269</v>
      </c>
      <c r="B37" s="229">
        <v>2</v>
      </c>
      <c r="C37" s="230">
        <v>1</v>
      </c>
      <c r="D37" s="230">
        <v>2</v>
      </c>
      <c r="E37" s="231" t="s">
        <v>270</v>
      </c>
      <c r="F37" s="232">
        <v>121</v>
      </c>
      <c r="G37" s="115">
        <v>889.1</v>
      </c>
      <c r="H37" s="115">
        <v>889.1</v>
      </c>
    </row>
    <row r="38" spans="1:12" ht="38.25" x14ac:dyDescent="0.25">
      <c r="A38" s="229" t="s">
        <v>271</v>
      </c>
      <c r="B38" s="229">
        <v>2</v>
      </c>
      <c r="C38" s="230">
        <v>1</v>
      </c>
      <c r="D38" s="230">
        <v>2</v>
      </c>
      <c r="E38" s="231" t="s">
        <v>270</v>
      </c>
      <c r="F38" s="232">
        <v>122</v>
      </c>
      <c r="G38" s="115">
        <v>20</v>
      </c>
      <c r="H38" s="115">
        <v>20</v>
      </c>
    </row>
    <row r="39" spans="1:12" ht="51" x14ac:dyDescent="0.25">
      <c r="A39" s="234" t="s">
        <v>272</v>
      </c>
      <c r="B39" s="229">
        <v>2</v>
      </c>
      <c r="C39" s="230">
        <v>1</v>
      </c>
      <c r="D39" s="230">
        <v>2</v>
      </c>
      <c r="E39" s="231" t="s">
        <v>270</v>
      </c>
      <c r="F39" s="232">
        <v>129</v>
      </c>
      <c r="G39" s="115">
        <v>268.5</v>
      </c>
      <c r="H39" s="115">
        <v>268.5</v>
      </c>
    </row>
    <row r="40" spans="1:12" ht="51" x14ac:dyDescent="0.25">
      <c r="A40" s="226" t="s">
        <v>564</v>
      </c>
      <c r="B40" s="221">
        <v>2</v>
      </c>
      <c r="C40" s="222">
        <v>1</v>
      </c>
      <c r="D40" s="222">
        <v>4</v>
      </c>
      <c r="E40" s="223"/>
      <c r="F40" s="224"/>
      <c r="G40" s="109">
        <f>SUM(G41:G47)</f>
        <v>21021.899999999998</v>
      </c>
      <c r="H40" s="109">
        <f>SUM(H41:H47)</f>
        <v>21021.899999999998</v>
      </c>
    </row>
    <row r="41" spans="1:12" s="159" customFormat="1" ht="27" customHeight="1" x14ac:dyDescent="0.25">
      <c r="A41" s="229" t="s">
        <v>269</v>
      </c>
      <c r="B41" s="229">
        <v>2</v>
      </c>
      <c r="C41" s="230">
        <v>1</v>
      </c>
      <c r="D41" s="230">
        <v>4</v>
      </c>
      <c r="E41" s="231" t="s">
        <v>294</v>
      </c>
      <c r="F41" s="232">
        <v>121</v>
      </c>
      <c r="G41" s="115">
        <v>12061.6</v>
      </c>
      <c r="H41" s="115">
        <v>12061.6</v>
      </c>
    </row>
    <row r="42" spans="1:12" s="159" customFormat="1" ht="51" x14ac:dyDescent="0.25">
      <c r="A42" s="234" t="s">
        <v>272</v>
      </c>
      <c r="B42" s="229">
        <v>2</v>
      </c>
      <c r="C42" s="230">
        <v>1</v>
      </c>
      <c r="D42" s="230">
        <v>4</v>
      </c>
      <c r="E42" s="231" t="s">
        <v>294</v>
      </c>
      <c r="F42" s="232">
        <v>129</v>
      </c>
      <c r="G42" s="115">
        <v>3642.6</v>
      </c>
      <c r="H42" s="115">
        <v>3642.6</v>
      </c>
    </row>
    <row r="43" spans="1:12" s="159" customFormat="1" ht="25.5" x14ac:dyDescent="0.25">
      <c r="A43" s="236" t="s">
        <v>280</v>
      </c>
      <c r="B43" s="229">
        <v>2</v>
      </c>
      <c r="C43" s="230">
        <v>1</v>
      </c>
      <c r="D43" s="230">
        <v>4</v>
      </c>
      <c r="E43" s="231" t="s">
        <v>294</v>
      </c>
      <c r="F43" s="232">
        <v>122</v>
      </c>
      <c r="G43" s="115">
        <v>35</v>
      </c>
      <c r="H43" s="115">
        <v>35</v>
      </c>
    </row>
    <row r="44" spans="1:12" ht="25.5" x14ac:dyDescent="0.25">
      <c r="A44" s="234" t="s">
        <v>282</v>
      </c>
      <c r="B44" s="229">
        <v>2</v>
      </c>
      <c r="C44" s="230">
        <v>1</v>
      </c>
      <c r="D44" s="230">
        <v>4</v>
      </c>
      <c r="E44" s="231" t="s">
        <v>294</v>
      </c>
      <c r="F44" s="232">
        <v>242</v>
      </c>
      <c r="G44" s="115">
        <v>540</v>
      </c>
      <c r="H44" s="115">
        <v>540</v>
      </c>
    </row>
    <row r="45" spans="1:12" ht="38.25" x14ac:dyDescent="0.25">
      <c r="A45" s="236" t="s">
        <v>284</v>
      </c>
      <c r="B45" s="229">
        <v>2</v>
      </c>
      <c r="C45" s="230">
        <v>1</v>
      </c>
      <c r="D45" s="230">
        <v>4</v>
      </c>
      <c r="E45" s="231" t="s">
        <v>294</v>
      </c>
      <c r="F45" s="232" t="s">
        <v>285</v>
      </c>
      <c r="G45" s="115">
        <v>4672.3</v>
      </c>
      <c r="H45" s="115">
        <v>4672.3</v>
      </c>
    </row>
    <row r="46" spans="1:12" ht="25.5" x14ac:dyDescent="0.25">
      <c r="A46" s="229" t="s">
        <v>287</v>
      </c>
      <c r="B46" s="229">
        <v>2</v>
      </c>
      <c r="C46" s="230">
        <v>1</v>
      </c>
      <c r="D46" s="230">
        <v>4</v>
      </c>
      <c r="E46" s="231" t="s">
        <v>294</v>
      </c>
      <c r="F46" s="232">
        <v>851</v>
      </c>
      <c r="G46" s="115">
        <v>49.3</v>
      </c>
      <c r="H46" s="115">
        <v>49.3</v>
      </c>
    </row>
    <row r="47" spans="1:12" x14ac:dyDescent="0.25">
      <c r="A47" s="229" t="s">
        <v>289</v>
      </c>
      <c r="B47" s="229">
        <v>2</v>
      </c>
      <c r="C47" s="230">
        <v>1</v>
      </c>
      <c r="D47" s="230">
        <v>4</v>
      </c>
      <c r="E47" s="231" t="s">
        <v>294</v>
      </c>
      <c r="F47" s="232" t="s">
        <v>290</v>
      </c>
      <c r="G47" s="115">
        <v>21.1</v>
      </c>
      <c r="H47" s="115">
        <v>21.1</v>
      </c>
    </row>
    <row r="48" spans="1:12" ht="15.75" customHeight="1" x14ac:dyDescent="0.25">
      <c r="A48" s="221" t="s">
        <v>295</v>
      </c>
      <c r="B48" s="221">
        <v>2</v>
      </c>
      <c r="C48" s="241">
        <v>1</v>
      </c>
      <c r="D48" s="241">
        <v>5</v>
      </c>
      <c r="E48" s="242"/>
      <c r="F48" s="243"/>
      <c r="G48" s="109">
        <f>+G49</f>
        <v>39.6</v>
      </c>
      <c r="H48" s="109">
        <f>+H49</f>
        <v>40</v>
      </c>
    </row>
    <row r="49" spans="1:8" ht="15.75" customHeight="1" x14ac:dyDescent="0.25">
      <c r="A49" s="221" t="s">
        <v>296</v>
      </c>
      <c r="B49" s="221">
        <v>2</v>
      </c>
      <c r="C49" s="241">
        <v>1</v>
      </c>
      <c r="D49" s="241">
        <v>5</v>
      </c>
      <c r="E49" s="242" t="s">
        <v>297</v>
      </c>
      <c r="F49" s="243"/>
      <c r="G49" s="109">
        <f>+G50</f>
        <v>39.6</v>
      </c>
      <c r="H49" s="109">
        <f>+H50</f>
        <v>40</v>
      </c>
    </row>
    <row r="50" spans="1:8" ht="39.6" customHeight="1" x14ac:dyDescent="0.25">
      <c r="A50" s="236" t="s">
        <v>284</v>
      </c>
      <c r="B50" s="229">
        <v>2</v>
      </c>
      <c r="C50" s="244">
        <v>1</v>
      </c>
      <c r="D50" s="244">
        <v>5</v>
      </c>
      <c r="E50" s="231" t="s">
        <v>297</v>
      </c>
      <c r="F50" s="232">
        <v>244</v>
      </c>
      <c r="G50" s="115">
        <v>39.6</v>
      </c>
      <c r="H50" s="115">
        <v>40</v>
      </c>
    </row>
    <row r="51" spans="1:8" ht="15.75" customHeight="1" x14ac:dyDescent="0.25">
      <c r="A51" s="221" t="s">
        <v>306</v>
      </c>
      <c r="B51" s="221">
        <v>2</v>
      </c>
      <c r="C51" s="245" t="s">
        <v>307</v>
      </c>
      <c r="D51" s="245">
        <v>11</v>
      </c>
      <c r="E51" s="223"/>
      <c r="F51" s="224"/>
      <c r="G51" s="109">
        <f>SUM(G52:G53)</f>
        <v>2500</v>
      </c>
      <c r="H51" s="109">
        <f>SUM(H52:H53)</f>
        <v>2500</v>
      </c>
    </row>
    <row r="52" spans="1:8" ht="37.15" customHeight="1" x14ac:dyDescent="0.25">
      <c r="A52" s="229" t="s">
        <v>308</v>
      </c>
      <c r="B52" s="229">
        <v>2</v>
      </c>
      <c r="C52" s="246" t="s">
        <v>307</v>
      </c>
      <c r="D52" s="246">
        <v>11</v>
      </c>
      <c r="E52" s="225" t="s">
        <v>309</v>
      </c>
      <c r="F52" s="247">
        <v>870</v>
      </c>
      <c r="G52" s="115">
        <v>2187</v>
      </c>
      <c r="H52" s="115">
        <v>2187</v>
      </c>
    </row>
    <row r="53" spans="1:8" ht="40.15" customHeight="1" x14ac:dyDescent="0.25">
      <c r="A53" s="236" t="s">
        <v>284</v>
      </c>
      <c r="B53" s="229">
        <v>2</v>
      </c>
      <c r="C53" s="246" t="s">
        <v>307</v>
      </c>
      <c r="D53" s="246">
        <v>11</v>
      </c>
      <c r="E53" s="225" t="s">
        <v>314</v>
      </c>
      <c r="F53" s="246" t="s">
        <v>315</v>
      </c>
      <c r="G53" s="115">
        <v>313</v>
      </c>
      <c r="H53" s="115">
        <v>313</v>
      </c>
    </row>
    <row r="54" spans="1:8" s="159" customFormat="1" ht="17.45" customHeight="1" x14ac:dyDescent="0.25">
      <c r="A54" s="226" t="s">
        <v>565</v>
      </c>
      <c r="B54" s="221">
        <v>2</v>
      </c>
      <c r="C54" s="245" t="s">
        <v>307</v>
      </c>
      <c r="D54" s="245" t="s">
        <v>566</v>
      </c>
      <c r="E54" s="228"/>
      <c r="F54" s="245"/>
      <c r="G54" s="109">
        <f>+G55+G59+G61</f>
        <v>682.6</v>
      </c>
      <c r="H54" s="109">
        <f>+H55+H59+H61</f>
        <v>682.6</v>
      </c>
    </row>
    <row r="55" spans="1:8" ht="43.15" customHeight="1" x14ac:dyDescent="0.25">
      <c r="A55" s="221" t="s">
        <v>317</v>
      </c>
      <c r="B55" s="221">
        <v>2</v>
      </c>
      <c r="C55" s="222">
        <v>1</v>
      </c>
      <c r="D55" s="222">
        <v>13</v>
      </c>
      <c r="E55" s="223" t="s">
        <v>318</v>
      </c>
      <c r="F55" s="224"/>
      <c r="G55" s="109">
        <f>SUM(G56:G58)</f>
        <v>100</v>
      </c>
      <c r="H55" s="109">
        <f>SUM(H56:H58)</f>
        <v>100</v>
      </c>
    </row>
    <row r="56" spans="1:8" ht="26.25" hidden="1" customHeight="1" x14ac:dyDescent="0.25">
      <c r="A56" s="236" t="s">
        <v>280</v>
      </c>
      <c r="B56" s="229">
        <v>2</v>
      </c>
      <c r="C56" s="230">
        <v>1</v>
      </c>
      <c r="D56" s="230">
        <v>13</v>
      </c>
      <c r="E56" s="248" t="s">
        <v>567</v>
      </c>
      <c r="F56" s="247">
        <v>122</v>
      </c>
      <c r="G56" s="115"/>
      <c r="H56" s="115"/>
    </row>
    <row r="57" spans="1:8" ht="26.25" hidden="1" customHeight="1" x14ac:dyDescent="0.25">
      <c r="A57" s="236" t="s">
        <v>284</v>
      </c>
      <c r="B57" s="229">
        <v>2</v>
      </c>
      <c r="C57" s="230">
        <v>1</v>
      </c>
      <c r="D57" s="230">
        <v>13</v>
      </c>
      <c r="E57" s="248" t="s">
        <v>568</v>
      </c>
      <c r="F57" s="247" t="s">
        <v>285</v>
      </c>
      <c r="G57" s="115"/>
      <c r="H57" s="115"/>
    </row>
    <row r="58" spans="1:8" ht="39" customHeight="1" x14ac:dyDescent="0.25">
      <c r="A58" s="236" t="s">
        <v>284</v>
      </c>
      <c r="B58" s="229">
        <v>2</v>
      </c>
      <c r="C58" s="230">
        <v>1</v>
      </c>
      <c r="D58" s="230">
        <v>13</v>
      </c>
      <c r="E58" s="248" t="s">
        <v>318</v>
      </c>
      <c r="F58" s="232">
        <v>244</v>
      </c>
      <c r="G58" s="115">
        <v>100</v>
      </c>
      <c r="H58" s="115">
        <v>100</v>
      </c>
    </row>
    <row r="59" spans="1:8" s="159" customFormat="1" ht="26.25" hidden="1" customHeight="1" x14ac:dyDescent="0.25">
      <c r="A59" s="221" t="s">
        <v>319</v>
      </c>
      <c r="B59" s="224">
        <v>2</v>
      </c>
      <c r="C59" s="249">
        <v>1</v>
      </c>
      <c r="D59" s="249">
        <v>13</v>
      </c>
      <c r="E59" s="228" t="s">
        <v>320</v>
      </c>
      <c r="F59" s="243"/>
      <c r="G59" s="109">
        <f>+G60</f>
        <v>0</v>
      </c>
      <c r="H59" s="109">
        <f>+H60</f>
        <v>0</v>
      </c>
    </row>
    <row r="60" spans="1:8" ht="26.25" hidden="1" customHeight="1" x14ac:dyDescent="0.25">
      <c r="A60" s="236" t="s">
        <v>284</v>
      </c>
      <c r="B60" s="247">
        <v>2</v>
      </c>
      <c r="C60" s="250">
        <v>1</v>
      </c>
      <c r="D60" s="250">
        <v>13</v>
      </c>
      <c r="E60" s="225" t="s">
        <v>321</v>
      </c>
      <c r="F60" s="232">
        <v>244</v>
      </c>
      <c r="G60" s="115">
        <v>0</v>
      </c>
      <c r="H60" s="115">
        <v>0</v>
      </c>
    </row>
    <row r="61" spans="1:8" ht="25.5" x14ac:dyDescent="0.25">
      <c r="A61" s="226" t="s">
        <v>322</v>
      </c>
      <c r="B61" s="221">
        <v>2</v>
      </c>
      <c r="C61" s="222">
        <v>1</v>
      </c>
      <c r="D61" s="222">
        <v>13</v>
      </c>
      <c r="E61" s="251" t="s">
        <v>323</v>
      </c>
      <c r="F61" s="224">
        <v>0</v>
      </c>
      <c r="G61" s="109">
        <f>SUM(G62:G64)</f>
        <v>582.6</v>
      </c>
      <c r="H61" s="109">
        <f>SUM(H62:H64)</f>
        <v>582.6</v>
      </c>
    </row>
    <row r="62" spans="1:8" s="159" customFormat="1" ht="25.5" x14ac:dyDescent="0.25">
      <c r="A62" s="229" t="s">
        <v>269</v>
      </c>
      <c r="B62" s="229">
        <v>2</v>
      </c>
      <c r="C62" s="230">
        <v>1</v>
      </c>
      <c r="D62" s="230">
        <v>13</v>
      </c>
      <c r="E62" s="162" t="s">
        <v>323</v>
      </c>
      <c r="F62" s="232">
        <v>121</v>
      </c>
      <c r="G62" s="115">
        <v>446.7</v>
      </c>
      <c r="H62" s="115">
        <v>446.7</v>
      </c>
    </row>
    <row r="63" spans="1:8" s="159" customFormat="1" ht="51" x14ac:dyDescent="0.25">
      <c r="A63" s="234" t="s">
        <v>272</v>
      </c>
      <c r="B63" s="229">
        <v>2</v>
      </c>
      <c r="C63" s="230">
        <v>1</v>
      </c>
      <c r="D63" s="230">
        <v>13</v>
      </c>
      <c r="E63" s="162" t="s">
        <v>323</v>
      </c>
      <c r="F63" s="232">
        <v>129</v>
      </c>
      <c r="G63" s="115">
        <v>134.9</v>
      </c>
      <c r="H63" s="115">
        <v>134.9</v>
      </c>
    </row>
    <row r="64" spans="1:8" s="159" customFormat="1" ht="39.6" customHeight="1" x14ac:dyDescent="0.25">
      <c r="A64" s="236" t="s">
        <v>284</v>
      </c>
      <c r="B64" s="229">
        <v>2</v>
      </c>
      <c r="C64" s="230">
        <v>1</v>
      </c>
      <c r="D64" s="230">
        <v>13</v>
      </c>
      <c r="E64" s="162" t="s">
        <v>323</v>
      </c>
      <c r="F64" s="232">
        <v>244</v>
      </c>
      <c r="G64" s="115">
        <v>1</v>
      </c>
      <c r="H64" s="115">
        <v>1</v>
      </c>
    </row>
    <row r="65" spans="1:11" ht="39.75" customHeight="1" x14ac:dyDescent="0.25">
      <c r="A65" s="226" t="s">
        <v>329</v>
      </c>
      <c r="B65" s="221">
        <v>2</v>
      </c>
      <c r="C65" s="222">
        <v>3</v>
      </c>
      <c r="D65" s="222">
        <v>9</v>
      </c>
      <c r="E65" s="251"/>
      <c r="F65" s="224"/>
      <c r="G65" s="109">
        <f>SUM(G66:G69)</f>
        <v>1804.9</v>
      </c>
      <c r="H65" s="109">
        <f>SUM(H66:H69)</f>
        <v>1804.9</v>
      </c>
    </row>
    <row r="66" spans="1:11" ht="17.25" customHeight="1" x14ac:dyDescent="0.25">
      <c r="A66" s="236" t="s">
        <v>330</v>
      </c>
      <c r="B66" s="229">
        <v>2</v>
      </c>
      <c r="C66" s="230">
        <v>3</v>
      </c>
      <c r="D66" s="230">
        <v>9</v>
      </c>
      <c r="E66" s="162" t="s">
        <v>331</v>
      </c>
      <c r="F66" s="232">
        <v>111</v>
      </c>
      <c r="G66" s="115">
        <v>1056</v>
      </c>
      <c r="H66" s="115">
        <v>1056</v>
      </c>
    </row>
    <row r="67" spans="1:11" ht="39.75" customHeight="1" x14ac:dyDescent="0.25">
      <c r="A67" s="234" t="s">
        <v>332</v>
      </c>
      <c r="B67" s="229">
        <v>2</v>
      </c>
      <c r="C67" s="230">
        <v>3</v>
      </c>
      <c r="D67" s="230">
        <v>9</v>
      </c>
      <c r="E67" s="162" t="s">
        <v>331</v>
      </c>
      <c r="F67" s="232">
        <v>119</v>
      </c>
      <c r="G67" s="115">
        <v>318.89999999999998</v>
      </c>
      <c r="H67" s="115">
        <v>318.89999999999998</v>
      </c>
    </row>
    <row r="68" spans="1:11" ht="25.5" x14ac:dyDescent="0.25">
      <c r="A68" s="234" t="s">
        <v>282</v>
      </c>
      <c r="B68" s="229">
        <v>2</v>
      </c>
      <c r="C68" s="230">
        <v>3</v>
      </c>
      <c r="D68" s="230">
        <v>9</v>
      </c>
      <c r="E68" s="162" t="s">
        <v>331</v>
      </c>
      <c r="F68" s="232">
        <v>242</v>
      </c>
      <c r="G68" s="115">
        <v>220</v>
      </c>
      <c r="H68" s="115">
        <v>220</v>
      </c>
    </row>
    <row r="69" spans="1:11" ht="38.25" x14ac:dyDescent="0.25">
      <c r="A69" s="236" t="s">
        <v>284</v>
      </c>
      <c r="B69" s="229">
        <v>2</v>
      </c>
      <c r="C69" s="230">
        <v>3</v>
      </c>
      <c r="D69" s="230">
        <v>9</v>
      </c>
      <c r="E69" s="162" t="s">
        <v>331</v>
      </c>
      <c r="F69" s="232">
        <v>244</v>
      </c>
      <c r="G69" s="115">
        <v>210</v>
      </c>
      <c r="H69" s="115">
        <v>210</v>
      </c>
    </row>
    <row r="70" spans="1:11" s="159" customFormat="1" ht="39" customHeight="1" x14ac:dyDescent="0.25">
      <c r="A70" s="226" t="s">
        <v>333</v>
      </c>
      <c r="B70" s="221">
        <v>2</v>
      </c>
      <c r="C70" s="222">
        <v>3</v>
      </c>
      <c r="D70" s="222">
        <v>14</v>
      </c>
      <c r="E70" s="251"/>
      <c r="F70" s="224"/>
      <c r="G70" s="109">
        <f>+G71+G75+G77</f>
        <v>232</v>
      </c>
      <c r="H70" s="109">
        <f>+H71+H75+H77</f>
        <v>232</v>
      </c>
    </row>
    <row r="71" spans="1:11" ht="38.25" x14ac:dyDescent="0.25">
      <c r="A71" s="294" t="s">
        <v>334</v>
      </c>
      <c r="B71" s="221">
        <v>2</v>
      </c>
      <c r="C71" s="222">
        <v>3</v>
      </c>
      <c r="D71" s="222">
        <v>14</v>
      </c>
      <c r="E71" s="223" t="s">
        <v>569</v>
      </c>
      <c r="F71" s="224"/>
      <c r="G71" s="109">
        <f>SUM(G72:G74)</f>
        <v>50</v>
      </c>
      <c r="H71" s="109">
        <f>SUM(H72:H74)</f>
        <v>50</v>
      </c>
    </row>
    <row r="72" spans="1:11" ht="25.5" hidden="1" customHeight="1" x14ac:dyDescent="0.25">
      <c r="A72" s="236" t="s">
        <v>284</v>
      </c>
      <c r="B72" s="229">
        <v>2</v>
      </c>
      <c r="C72" s="230">
        <v>3</v>
      </c>
      <c r="D72" s="230">
        <v>14</v>
      </c>
      <c r="E72" s="225" t="s">
        <v>570</v>
      </c>
      <c r="F72" s="247">
        <v>244</v>
      </c>
      <c r="G72" s="115"/>
      <c r="H72" s="115"/>
    </row>
    <row r="73" spans="1:11" ht="25.5" hidden="1" customHeight="1" x14ac:dyDescent="0.25">
      <c r="A73" s="236" t="s">
        <v>284</v>
      </c>
      <c r="B73" s="229">
        <v>2</v>
      </c>
      <c r="C73" s="230">
        <v>3</v>
      </c>
      <c r="D73" s="230">
        <v>14</v>
      </c>
      <c r="E73" s="225" t="s">
        <v>571</v>
      </c>
      <c r="F73" s="247">
        <v>244</v>
      </c>
      <c r="G73" s="115"/>
      <c r="H73" s="115"/>
    </row>
    <row r="74" spans="1:11" ht="39" customHeight="1" x14ac:dyDescent="0.25">
      <c r="A74" s="236" t="s">
        <v>284</v>
      </c>
      <c r="B74" s="229">
        <v>2</v>
      </c>
      <c r="C74" s="230">
        <v>3</v>
      </c>
      <c r="D74" s="230">
        <v>14</v>
      </c>
      <c r="E74" s="248" t="s">
        <v>335</v>
      </c>
      <c r="F74" s="232">
        <v>244</v>
      </c>
      <c r="G74" s="115">
        <v>50</v>
      </c>
      <c r="H74" s="115">
        <v>50</v>
      </c>
    </row>
    <row r="75" spans="1:11" ht="41.45" customHeight="1" x14ac:dyDescent="0.25">
      <c r="A75" s="294" t="s">
        <v>336</v>
      </c>
      <c r="B75" s="221">
        <v>2</v>
      </c>
      <c r="C75" s="241">
        <v>3</v>
      </c>
      <c r="D75" s="241">
        <v>14</v>
      </c>
      <c r="E75" s="252" t="s">
        <v>337</v>
      </c>
      <c r="F75" s="243"/>
      <c r="G75" s="109">
        <f>SUM(G76:G76)</f>
        <v>50</v>
      </c>
      <c r="H75" s="109">
        <f>SUM(H76:H76)</f>
        <v>50</v>
      </c>
    </row>
    <row r="76" spans="1:11" ht="40.15" customHeight="1" x14ac:dyDescent="0.25">
      <c r="A76" s="236" t="s">
        <v>284</v>
      </c>
      <c r="B76" s="229">
        <v>2</v>
      </c>
      <c r="C76" s="244">
        <v>3</v>
      </c>
      <c r="D76" s="244">
        <v>14</v>
      </c>
      <c r="E76" s="248" t="s">
        <v>337</v>
      </c>
      <c r="F76" s="232">
        <v>244</v>
      </c>
      <c r="G76" s="115">
        <v>50</v>
      </c>
      <c r="H76" s="115">
        <v>50</v>
      </c>
    </row>
    <row r="77" spans="1:11" ht="53.45" customHeight="1" x14ac:dyDescent="0.25">
      <c r="A77" s="294" t="s">
        <v>572</v>
      </c>
      <c r="B77" s="221">
        <v>2</v>
      </c>
      <c r="C77" s="241">
        <v>3</v>
      </c>
      <c r="D77" s="241">
        <v>14</v>
      </c>
      <c r="E77" s="252" t="s">
        <v>339</v>
      </c>
      <c r="F77" s="243"/>
      <c r="G77" s="109">
        <f>SUM(G78:G78)</f>
        <v>132</v>
      </c>
      <c r="H77" s="109">
        <f>SUM(H78:H78)</f>
        <v>132</v>
      </c>
    </row>
    <row r="78" spans="1:11" ht="37.9" customHeight="1" x14ac:dyDescent="0.25">
      <c r="A78" s="236" t="s">
        <v>284</v>
      </c>
      <c r="B78" s="229">
        <v>2</v>
      </c>
      <c r="C78" s="244">
        <v>3</v>
      </c>
      <c r="D78" s="244">
        <v>14</v>
      </c>
      <c r="E78" s="248" t="s">
        <v>339</v>
      </c>
      <c r="F78" s="232">
        <v>244</v>
      </c>
      <c r="G78" s="115">
        <v>132</v>
      </c>
      <c r="H78" s="115">
        <v>132</v>
      </c>
    </row>
    <row r="79" spans="1:11" s="159" customFormat="1" ht="17.25" customHeight="1" x14ac:dyDescent="0.25">
      <c r="A79" s="226" t="s">
        <v>573</v>
      </c>
      <c r="B79" s="221">
        <v>2</v>
      </c>
      <c r="C79" s="222">
        <v>4</v>
      </c>
      <c r="D79" s="222">
        <v>5</v>
      </c>
      <c r="E79" s="253"/>
      <c r="F79" s="253"/>
      <c r="G79" s="254">
        <f>SUM(G80:G90)</f>
        <v>2018.5</v>
      </c>
      <c r="H79" s="254">
        <f>SUM(H80:H90)</f>
        <v>2018.5</v>
      </c>
    </row>
    <row r="80" spans="1:11" s="159" customFormat="1" ht="25.5" x14ac:dyDescent="0.25">
      <c r="A80" s="229" t="s">
        <v>269</v>
      </c>
      <c r="B80" s="229">
        <v>2</v>
      </c>
      <c r="C80" s="230">
        <v>4</v>
      </c>
      <c r="D80" s="230">
        <v>5</v>
      </c>
      <c r="E80" s="231" t="s">
        <v>342</v>
      </c>
      <c r="F80" s="232">
        <v>121</v>
      </c>
      <c r="G80" s="115">
        <v>1197</v>
      </c>
      <c r="H80" s="115">
        <v>1197</v>
      </c>
      <c r="I80" s="238"/>
      <c r="J80" s="239"/>
      <c r="K80" s="255"/>
    </row>
    <row r="81" spans="1:11" s="159" customFormat="1" ht="51" x14ac:dyDescent="0.25">
      <c r="A81" s="234" t="s">
        <v>272</v>
      </c>
      <c r="B81" s="229">
        <v>2</v>
      </c>
      <c r="C81" s="230">
        <v>4</v>
      </c>
      <c r="D81" s="230">
        <v>5</v>
      </c>
      <c r="E81" s="231" t="s">
        <v>342</v>
      </c>
      <c r="F81" s="232">
        <v>129</v>
      </c>
      <c r="G81" s="115">
        <v>361.5</v>
      </c>
      <c r="H81" s="115">
        <v>361.5</v>
      </c>
      <c r="I81" s="238"/>
      <c r="J81" s="239"/>
      <c r="K81" s="255"/>
    </row>
    <row r="82" spans="1:11" s="159" customFormat="1" ht="25.5" x14ac:dyDescent="0.25">
      <c r="A82" s="236" t="s">
        <v>280</v>
      </c>
      <c r="B82" s="229">
        <v>2</v>
      </c>
      <c r="C82" s="230">
        <v>4</v>
      </c>
      <c r="D82" s="230">
        <v>5</v>
      </c>
      <c r="E82" s="231" t="s">
        <v>342</v>
      </c>
      <c r="F82" s="232">
        <v>122</v>
      </c>
      <c r="G82" s="115">
        <v>10</v>
      </c>
      <c r="H82" s="115">
        <v>10</v>
      </c>
      <c r="I82" s="238"/>
      <c r="J82" s="239"/>
      <c r="K82" s="255"/>
    </row>
    <row r="83" spans="1:11" s="159" customFormat="1" ht="24.75" hidden="1" customHeight="1" x14ac:dyDescent="0.25">
      <c r="A83" s="234" t="s">
        <v>282</v>
      </c>
      <c r="B83" s="229">
        <v>2</v>
      </c>
      <c r="C83" s="230">
        <v>4</v>
      </c>
      <c r="D83" s="230">
        <v>5</v>
      </c>
      <c r="E83" s="256" t="s">
        <v>343</v>
      </c>
      <c r="F83" s="247">
        <v>242</v>
      </c>
      <c r="G83" s="115"/>
      <c r="H83" s="115"/>
      <c r="I83" s="238"/>
      <c r="J83" s="239"/>
      <c r="K83" s="255"/>
    </row>
    <row r="84" spans="1:11" s="159" customFormat="1" ht="24.75" customHeight="1" x14ac:dyDescent="0.25">
      <c r="A84" s="234" t="s">
        <v>282</v>
      </c>
      <c r="B84" s="229">
        <v>2</v>
      </c>
      <c r="C84" s="230">
        <v>4</v>
      </c>
      <c r="D84" s="230">
        <v>5</v>
      </c>
      <c r="E84" s="231" t="s">
        <v>342</v>
      </c>
      <c r="F84" s="232">
        <v>242</v>
      </c>
      <c r="G84" s="115">
        <v>40</v>
      </c>
      <c r="H84" s="115">
        <v>40</v>
      </c>
      <c r="I84" s="238"/>
      <c r="J84" s="239"/>
      <c r="K84" s="255"/>
    </row>
    <row r="85" spans="1:11" s="159" customFormat="1" ht="24.75" hidden="1" customHeight="1" x14ac:dyDescent="0.25">
      <c r="A85" s="234" t="s">
        <v>282</v>
      </c>
      <c r="B85" s="229">
        <v>2</v>
      </c>
      <c r="C85" s="230">
        <v>4</v>
      </c>
      <c r="D85" s="230">
        <v>5</v>
      </c>
      <c r="E85" s="256" t="s">
        <v>344</v>
      </c>
      <c r="F85" s="247">
        <v>242</v>
      </c>
      <c r="G85" s="115"/>
      <c r="H85" s="115"/>
      <c r="I85" s="238"/>
      <c r="J85" s="239"/>
      <c r="K85" s="255"/>
    </row>
    <row r="86" spans="1:11" s="159" customFormat="1" ht="24.75" hidden="1" customHeight="1" x14ac:dyDescent="0.25">
      <c r="A86" s="234" t="s">
        <v>282</v>
      </c>
      <c r="B86" s="229">
        <v>2</v>
      </c>
      <c r="C86" s="230">
        <v>4</v>
      </c>
      <c r="D86" s="230">
        <v>5</v>
      </c>
      <c r="E86" s="256" t="s">
        <v>346</v>
      </c>
      <c r="F86" s="247">
        <v>242</v>
      </c>
      <c r="G86" s="115"/>
      <c r="H86" s="115"/>
      <c r="I86" s="238"/>
      <c r="J86" s="239"/>
      <c r="K86" s="255"/>
    </row>
    <row r="87" spans="1:11" s="159" customFormat="1" ht="39" customHeight="1" x14ac:dyDescent="0.25">
      <c r="A87" s="236" t="s">
        <v>284</v>
      </c>
      <c r="B87" s="229">
        <v>2</v>
      </c>
      <c r="C87" s="230">
        <v>4</v>
      </c>
      <c r="D87" s="230">
        <v>5</v>
      </c>
      <c r="E87" s="231" t="s">
        <v>342</v>
      </c>
      <c r="F87" s="232" t="s">
        <v>285</v>
      </c>
      <c r="G87" s="115">
        <v>410</v>
      </c>
      <c r="H87" s="115">
        <v>410</v>
      </c>
      <c r="I87" s="238"/>
      <c r="J87" s="239"/>
      <c r="K87" s="255"/>
    </row>
    <row r="88" spans="1:11" s="159" customFormat="1" ht="24.75" hidden="1" customHeight="1" x14ac:dyDescent="0.25">
      <c r="A88" s="236" t="s">
        <v>284</v>
      </c>
      <c r="B88" s="229">
        <v>2</v>
      </c>
      <c r="C88" s="230">
        <v>4</v>
      </c>
      <c r="D88" s="230">
        <v>5</v>
      </c>
      <c r="E88" s="256" t="s">
        <v>574</v>
      </c>
      <c r="F88" s="247" t="s">
        <v>285</v>
      </c>
      <c r="G88" s="115"/>
      <c r="H88" s="115"/>
      <c r="I88" s="238"/>
      <c r="J88" s="239"/>
      <c r="K88" s="255"/>
    </row>
    <row r="89" spans="1:11" s="159" customFormat="1" ht="24.75" hidden="1" customHeight="1" x14ac:dyDescent="0.25">
      <c r="A89" s="236" t="s">
        <v>284</v>
      </c>
      <c r="B89" s="229">
        <v>2</v>
      </c>
      <c r="C89" s="230">
        <v>4</v>
      </c>
      <c r="D89" s="230">
        <v>5</v>
      </c>
      <c r="E89" s="256" t="s">
        <v>344</v>
      </c>
      <c r="F89" s="247" t="s">
        <v>285</v>
      </c>
      <c r="G89" s="115"/>
      <c r="H89" s="115"/>
      <c r="I89" s="238"/>
      <c r="J89" s="239"/>
      <c r="K89" s="255"/>
    </row>
    <row r="90" spans="1:11" s="159" customFormat="1" ht="24.75" hidden="1" customHeight="1" x14ac:dyDescent="0.25">
      <c r="A90" s="236" t="s">
        <v>284</v>
      </c>
      <c r="B90" s="229">
        <v>2</v>
      </c>
      <c r="C90" s="230">
        <v>4</v>
      </c>
      <c r="D90" s="230">
        <v>5</v>
      </c>
      <c r="E90" s="256" t="s">
        <v>575</v>
      </c>
      <c r="F90" s="247" t="s">
        <v>285</v>
      </c>
      <c r="G90" s="115"/>
      <c r="H90" s="115"/>
      <c r="I90" s="238"/>
      <c r="J90" s="239"/>
      <c r="K90" s="255"/>
    </row>
    <row r="91" spans="1:11" ht="15.6" customHeight="1" x14ac:dyDescent="0.25">
      <c r="A91" s="226" t="s">
        <v>355</v>
      </c>
      <c r="B91" s="221">
        <v>2</v>
      </c>
      <c r="C91" s="222">
        <v>4</v>
      </c>
      <c r="D91" s="222">
        <v>9</v>
      </c>
      <c r="E91" s="223"/>
      <c r="F91" s="224"/>
      <c r="G91" s="109">
        <f>SUM(G92:G95)</f>
        <v>5891</v>
      </c>
      <c r="H91" s="109">
        <f>SUM(H92:H95)</f>
        <v>5891</v>
      </c>
    </row>
    <row r="92" spans="1:11" ht="37.9" customHeight="1" x14ac:dyDescent="0.25">
      <c r="A92" s="236" t="s">
        <v>284</v>
      </c>
      <c r="B92" s="229">
        <v>2</v>
      </c>
      <c r="C92" s="230">
        <v>4</v>
      </c>
      <c r="D92" s="230">
        <v>9</v>
      </c>
      <c r="E92" s="257" t="s">
        <v>356</v>
      </c>
      <c r="F92" s="247">
        <v>244</v>
      </c>
      <c r="G92" s="115">
        <v>5891</v>
      </c>
      <c r="H92" s="115">
        <v>5891</v>
      </c>
    </row>
    <row r="93" spans="1:11" ht="27" hidden="1" customHeight="1" x14ac:dyDescent="0.25">
      <c r="A93" s="236" t="s">
        <v>284</v>
      </c>
      <c r="B93" s="229">
        <v>2</v>
      </c>
      <c r="C93" s="230">
        <v>4</v>
      </c>
      <c r="D93" s="230">
        <v>9</v>
      </c>
      <c r="E93" s="257" t="s">
        <v>357</v>
      </c>
      <c r="F93" s="247">
        <v>244</v>
      </c>
      <c r="G93" s="115"/>
      <c r="H93" s="115"/>
    </row>
    <row r="94" spans="1:11" ht="27" hidden="1" customHeight="1" x14ac:dyDescent="0.25">
      <c r="A94" s="236" t="s">
        <v>284</v>
      </c>
      <c r="B94" s="229">
        <v>2</v>
      </c>
      <c r="C94" s="230">
        <v>4</v>
      </c>
      <c r="D94" s="230">
        <v>9</v>
      </c>
      <c r="E94" s="257" t="s">
        <v>358</v>
      </c>
      <c r="F94" s="247">
        <v>244</v>
      </c>
      <c r="G94" s="115"/>
      <c r="H94" s="115"/>
    </row>
    <row r="95" spans="1:11" ht="27" hidden="1" customHeight="1" x14ac:dyDescent="0.25">
      <c r="A95" s="236" t="s">
        <v>284</v>
      </c>
      <c r="B95" s="229">
        <v>2</v>
      </c>
      <c r="C95" s="230">
        <v>4</v>
      </c>
      <c r="D95" s="230">
        <v>9</v>
      </c>
      <c r="E95" s="257" t="s">
        <v>359</v>
      </c>
      <c r="F95" s="247">
        <v>244</v>
      </c>
      <c r="G95" s="115"/>
      <c r="H95" s="115"/>
    </row>
    <row r="96" spans="1:11" ht="27" customHeight="1" x14ac:dyDescent="0.25">
      <c r="A96" s="226" t="s">
        <v>360</v>
      </c>
      <c r="B96" s="221">
        <v>2</v>
      </c>
      <c r="C96" s="222">
        <v>4</v>
      </c>
      <c r="D96" s="222">
        <v>12</v>
      </c>
      <c r="E96" s="258"/>
      <c r="F96" s="224"/>
      <c r="G96" s="109">
        <f>+G97+G101+G107+G109+G111+G113+G116+G118</f>
        <v>1306</v>
      </c>
      <c r="H96" s="109">
        <f>+H97+H101+H107+H109+H111+H113+H116+H118</f>
        <v>1306</v>
      </c>
    </row>
    <row r="97" spans="1:8" ht="25.5" hidden="1" x14ac:dyDescent="0.25">
      <c r="A97" s="226" t="s">
        <v>361</v>
      </c>
      <c r="B97" s="221">
        <v>2</v>
      </c>
      <c r="C97" s="222">
        <v>4</v>
      </c>
      <c r="D97" s="222">
        <v>12</v>
      </c>
      <c r="E97" s="258" t="s">
        <v>576</v>
      </c>
      <c r="F97" s="224"/>
      <c r="G97" s="109">
        <f>+G98</f>
        <v>0</v>
      </c>
      <c r="H97" s="109">
        <f>+H98</f>
        <v>0</v>
      </c>
    </row>
    <row r="98" spans="1:8" ht="26.25" hidden="1" customHeight="1" x14ac:dyDescent="0.25">
      <c r="A98" s="236" t="s">
        <v>284</v>
      </c>
      <c r="B98" s="229">
        <v>2</v>
      </c>
      <c r="C98" s="230">
        <v>4</v>
      </c>
      <c r="D98" s="230">
        <v>12</v>
      </c>
      <c r="E98" s="257" t="s">
        <v>362</v>
      </c>
      <c r="F98" s="247">
        <v>244</v>
      </c>
      <c r="G98" s="115"/>
      <c r="H98" s="115"/>
    </row>
    <row r="99" spans="1:8" ht="25.5" hidden="1" x14ac:dyDescent="0.25">
      <c r="A99" s="226" t="s">
        <v>363</v>
      </c>
      <c r="B99" s="221">
        <v>2</v>
      </c>
      <c r="C99" s="222">
        <v>4</v>
      </c>
      <c r="D99" s="222">
        <v>12</v>
      </c>
      <c r="E99" s="258"/>
      <c r="F99" s="224"/>
      <c r="G99" s="109">
        <f>+G100</f>
        <v>0</v>
      </c>
      <c r="H99" s="109">
        <f>+H100</f>
        <v>0</v>
      </c>
    </row>
    <row r="100" spans="1:8" ht="25.5" hidden="1" customHeight="1" x14ac:dyDescent="0.25">
      <c r="A100" s="236" t="s">
        <v>284</v>
      </c>
      <c r="B100" s="229">
        <v>2</v>
      </c>
      <c r="C100" s="230">
        <v>4</v>
      </c>
      <c r="D100" s="230">
        <v>12</v>
      </c>
      <c r="E100" s="257" t="s">
        <v>364</v>
      </c>
      <c r="F100" s="247">
        <v>244</v>
      </c>
      <c r="G100" s="115"/>
      <c r="H100" s="115"/>
    </row>
    <row r="101" spans="1:8" s="159" customFormat="1" ht="51" customHeight="1" x14ac:dyDescent="0.25">
      <c r="A101" s="295" t="s">
        <v>365</v>
      </c>
      <c r="B101" s="221">
        <v>2</v>
      </c>
      <c r="C101" s="241">
        <v>4</v>
      </c>
      <c r="D101" s="241">
        <v>12</v>
      </c>
      <c r="E101" s="251" t="s">
        <v>366</v>
      </c>
      <c r="F101" s="243"/>
      <c r="G101" s="109">
        <f>SUM(G102:G106)</f>
        <v>222.3</v>
      </c>
      <c r="H101" s="109">
        <f>SUM(H102:H106)</f>
        <v>222.3</v>
      </c>
    </row>
    <row r="102" spans="1:8" s="159" customFormat="1" ht="27" hidden="1" customHeight="1" x14ac:dyDescent="0.25">
      <c r="A102" s="236" t="s">
        <v>284</v>
      </c>
      <c r="B102" s="229">
        <v>2</v>
      </c>
      <c r="C102" s="244">
        <v>4</v>
      </c>
      <c r="D102" s="244">
        <v>12</v>
      </c>
      <c r="E102" s="162" t="s">
        <v>367</v>
      </c>
      <c r="F102" s="232">
        <v>244</v>
      </c>
      <c r="G102" s="115"/>
      <c r="H102" s="115"/>
    </row>
    <row r="103" spans="1:8" ht="24.75" hidden="1" customHeight="1" x14ac:dyDescent="0.25">
      <c r="A103" s="236" t="s">
        <v>284</v>
      </c>
      <c r="B103" s="229">
        <v>2</v>
      </c>
      <c r="C103" s="244">
        <v>4</v>
      </c>
      <c r="D103" s="244">
        <v>12</v>
      </c>
      <c r="E103" s="162" t="s">
        <v>577</v>
      </c>
      <c r="F103" s="232">
        <v>244</v>
      </c>
      <c r="G103" s="115"/>
      <c r="H103" s="115"/>
    </row>
    <row r="104" spans="1:8" ht="38.450000000000003" customHeight="1" x14ac:dyDescent="0.25">
      <c r="A104" s="236" t="s">
        <v>284</v>
      </c>
      <c r="B104" s="229">
        <v>2</v>
      </c>
      <c r="C104" s="244">
        <v>4</v>
      </c>
      <c r="D104" s="244">
        <v>12</v>
      </c>
      <c r="E104" s="162" t="s">
        <v>366</v>
      </c>
      <c r="F104" s="232">
        <v>244</v>
      </c>
      <c r="G104" s="115">
        <v>222.3</v>
      </c>
      <c r="H104" s="115">
        <v>222.3</v>
      </c>
    </row>
    <row r="105" spans="1:8" ht="36.6" hidden="1" customHeight="1" x14ac:dyDescent="0.25">
      <c r="A105" s="236" t="s">
        <v>284</v>
      </c>
      <c r="B105" s="229">
        <v>2</v>
      </c>
      <c r="C105" s="244">
        <v>4</v>
      </c>
      <c r="D105" s="244">
        <v>12</v>
      </c>
      <c r="E105" s="162" t="s">
        <v>578</v>
      </c>
      <c r="F105" s="232">
        <v>244</v>
      </c>
      <c r="G105" s="115"/>
      <c r="H105" s="115"/>
    </row>
    <row r="106" spans="1:8" ht="18.600000000000001" hidden="1" customHeight="1" x14ac:dyDescent="0.25">
      <c r="A106" s="229" t="s">
        <v>368</v>
      </c>
      <c r="B106" s="229">
        <v>2</v>
      </c>
      <c r="C106" s="244">
        <v>4</v>
      </c>
      <c r="D106" s="244">
        <v>12</v>
      </c>
      <c r="E106" s="162" t="s">
        <v>369</v>
      </c>
      <c r="F106" s="232">
        <v>322</v>
      </c>
      <c r="G106" s="115"/>
      <c r="H106" s="115"/>
    </row>
    <row r="107" spans="1:8" ht="38.25" x14ac:dyDescent="0.25">
      <c r="A107" s="295" t="s">
        <v>370</v>
      </c>
      <c r="B107" s="221">
        <v>2</v>
      </c>
      <c r="C107" s="241">
        <v>4</v>
      </c>
      <c r="D107" s="241">
        <v>12</v>
      </c>
      <c r="E107" s="251" t="s">
        <v>371</v>
      </c>
      <c r="F107" s="243"/>
      <c r="G107" s="109">
        <f>+G108</f>
        <v>70</v>
      </c>
      <c r="H107" s="109">
        <f>+H108</f>
        <v>70</v>
      </c>
    </row>
    <row r="108" spans="1:8" ht="38.25" x14ac:dyDescent="0.25">
      <c r="A108" s="236" t="s">
        <v>284</v>
      </c>
      <c r="B108" s="229">
        <v>2</v>
      </c>
      <c r="C108" s="244">
        <v>4</v>
      </c>
      <c r="D108" s="244">
        <v>12</v>
      </c>
      <c r="E108" s="162" t="s">
        <v>371</v>
      </c>
      <c r="F108" s="232">
        <v>244</v>
      </c>
      <c r="G108" s="115">
        <v>70</v>
      </c>
      <c r="H108" s="115">
        <v>70</v>
      </c>
    </row>
    <row r="109" spans="1:8" ht="38.25" x14ac:dyDescent="0.25">
      <c r="A109" s="259" t="s">
        <v>372</v>
      </c>
      <c r="B109" s="229">
        <v>2</v>
      </c>
      <c r="C109" s="241">
        <v>4</v>
      </c>
      <c r="D109" s="241">
        <v>12</v>
      </c>
      <c r="E109" s="251" t="s">
        <v>579</v>
      </c>
      <c r="F109" s="243"/>
      <c r="G109" s="109">
        <f>+G110</f>
        <v>654.70000000000005</v>
      </c>
      <c r="H109" s="109">
        <f>+H110</f>
        <v>654.70000000000005</v>
      </c>
    </row>
    <row r="110" spans="1:8" ht="51" x14ac:dyDescent="0.25">
      <c r="A110" s="229" t="s">
        <v>374</v>
      </c>
      <c r="B110" s="229">
        <v>2</v>
      </c>
      <c r="C110" s="244">
        <v>4</v>
      </c>
      <c r="D110" s="244">
        <v>12</v>
      </c>
      <c r="E110" s="162" t="s">
        <v>373</v>
      </c>
      <c r="F110" s="232">
        <v>811</v>
      </c>
      <c r="G110" s="115">
        <v>654.70000000000005</v>
      </c>
      <c r="H110" s="115">
        <v>654.70000000000005</v>
      </c>
    </row>
    <row r="111" spans="1:8" ht="16.149999999999999" customHeight="1" x14ac:dyDescent="0.25">
      <c r="A111" s="259" t="s">
        <v>375</v>
      </c>
      <c r="B111" s="221">
        <v>2</v>
      </c>
      <c r="C111" s="241">
        <v>4</v>
      </c>
      <c r="D111" s="241">
        <v>12</v>
      </c>
      <c r="E111" s="251" t="s">
        <v>580</v>
      </c>
      <c r="F111" s="243"/>
      <c r="G111" s="109">
        <f>+G112</f>
        <v>259</v>
      </c>
      <c r="H111" s="109">
        <f>+H112</f>
        <v>259</v>
      </c>
    </row>
    <row r="112" spans="1:8" ht="76.5" x14ac:dyDescent="0.25">
      <c r="A112" s="229" t="s">
        <v>377</v>
      </c>
      <c r="B112" s="229">
        <v>2</v>
      </c>
      <c r="C112" s="244">
        <v>4</v>
      </c>
      <c r="D112" s="244">
        <v>12</v>
      </c>
      <c r="E112" s="162" t="s">
        <v>378</v>
      </c>
      <c r="F112" s="232">
        <v>812</v>
      </c>
      <c r="G112" s="115">
        <v>259</v>
      </c>
      <c r="H112" s="115">
        <v>259</v>
      </c>
    </row>
    <row r="113" spans="1:8" s="159" customFormat="1" ht="28.15" customHeight="1" x14ac:dyDescent="0.25">
      <c r="A113" s="259" t="s">
        <v>379</v>
      </c>
      <c r="B113" s="221">
        <v>2</v>
      </c>
      <c r="C113" s="222">
        <v>4</v>
      </c>
      <c r="D113" s="222">
        <v>12</v>
      </c>
      <c r="E113" s="228" t="s">
        <v>581</v>
      </c>
      <c r="F113" s="224">
        <v>0</v>
      </c>
      <c r="G113" s="109">
        <f>SUM(G114:G115)</f>
        <v>50</v>
      </c>
      <c r="H113" s="109">
        <f>SUM(H114:H115)</f>
        <v>50</v>
      </c>
    </row>
    <row r="114" spans="1:8" ht="28.5" hidden="1" customHeight="1" x14ac:dyDescent="0.25">
      <c r="A114" s="236" t="s">
        <v>284</v>
      </c>
      <c r="B114" s="229">
        <v>2</v>
      </c>
      <c r="C114" s="230">
        <v>4</v>
      </c>
      <c r="D114" s="230">
        <v>12</v>
      </c>
      <c r="E114" s="225" t="s">
        <v>381</v>
      </c>
      <c r="F114" s="247">
        <v>244</v>
      </c>
      <c r="G114" s="115"/>
      <c r="H114" s="115"/>
    </row>
    <row r="115" spans="1:8" ht="37.15" customHeight="1" x14ac:dyDescent="0.25">
      <c r="A115" s="236" t="s">
        <v>284</v>
      </c>
      <c r="B115" s="229">
        <v>2</v>
      </c>
      <c r="C115" s="230">
        <v>4</v>
      </c>
      <c r="D115" s="230">
        <v>12</v>
      </c>
      <c r="E115" s="248" t="s">
        <v>380</v>
      </c>
      <c r="F115" s="232">
        <v>244</v>
      </c>
      <c r="G115" s="115">
        <v>50</v>
      </c>
      <c r="H115" s="115">
        <v>50</v>
      </c>
    </row>
    <row r="116" spans="1:8" ht="38.450000000000003" customHeight="1" x14ac:dyDescent="0.25">
      <c r="A116" s="259" t="s">
        <v>382</v>
      </c>
      <c r="B116" s="221">
        <v>2</v>
      </c>
      <c r="C116" s="241">
        <v>4</v>
      </c>
      <c r="D116" s="241">
        <v>12</v>
      </c>
      <c r="E116" s="252" t="s">
        <v>383</v>
      </c>
      <c r="F116" s="243">
        <v>0</v>
      </c>
      <c r="G116" s="109">
        <f>+G117</f>
        <v>50</v>
      </c>
      <c r="H116" s="109">
        <f>+H117</f>
        <v>50</v>
      </c>
    </row>
    <row r="117" spans="1:8" ht="39" customHeight="1" x14ac:dyDescent="0.25">
      <c r="A117" s="236" t="s">
        <v>284</v>
      </c>
      <c r="B117" s="229">
        <v>2</v>
      </c>
      <c r="C117" s="244">
        <v>4</v>
      </c>
      <c r="D117" s="244">
        <v>12</v>
      </c>
      <c r="E117" s="248" t="s">
        <v>582</v>
      </c>
      <c r="F117" s="232">
        <v>244</v>
      </c>
      <c r="G117" s="115">
        <v>50</v>
      </c>
      <c r="H117" s="115">
        <v>50</v>
      </c>
    </row>
    <row r="118" spans="1:8" ht="28.5" hidden="1" customHeight="1" x14ac:dyDescent="0.25">
      <c r="A118" s="259" t="s">
        <v>384</v>
      </c>
      <c r="B118" s="221">
        <v>2</v>
      </c>
      <c r="C118" s="241">
        <v>4</v>
      </c>
      <c r="D118" s="241">
        <v>12</v>
      </c>
      <c r="E118" s="252" t="s">
        <v>385</v>
      </c>
      <c r="F118" s="243">
        <v>0</v>
      </c>
      <c r="G118" s="109">
        <f>+G119</f>
        <v>0</v>
      </c>
      <c r="H118" s="109">
        <f>+H119</f>
        <v>0</v>
      </c>
    </row>
    <row r="119" spans="1:8" ht="28.5" hidden="1" customHeight="1" x14ac:dyDescent="0.25">
      <c r="A119" s="236" t="s">
        <v>284</v>
      </c>
      <c r="B119" s="229">
        <v>2</v>
      </c>
      <c r="C119" s="244">
        <v>4</v>
      </c>
      <c r="D119" s="244">
        <v>12</v>
      </c>
      <c r="E119" s="248" t="s">
        <v>386</v>
      </c>
      <c r="F119" s="232">
        <v>244</v>
      </c>
      <c r="G119" s="115"/>
      <c r="H119" s="115"/>
    </row>
    <row r="120" spans="1:8" s="159" customFormat="1" x14ac:dyDescent="0.25">
      <c r="A120" s="226" t="s">
        <v>388</v>
      </c>
      <c r="B120" s="221">
        <v>2</v>
      </c>
      <c r="C120" s="241">
        <v>5</v>
      </c>
      <c r="D120" s="241">
        <v>3</v>
      </c>
      <c r="E120" s="252"/>
      <c r="F120" s="243"/>
      <c r="G120" s="109">
        <f>+G121+G127</f>
        <v>2503.4</v>
      </c>
      <c r="H120" s="109">
        <f>+H121+H127</f>
        <v>2513.8000000000002</v>
      </c>
    </row>
    <row r="121" spans="1:8" s="159" customFormat="1" ht="20.45" customHeight="1" x14ac:dyDescent="0.25">
      <c r="A121" s="295" t="s">
        <v>389</v>
      </c>
      <c r="B121" s="221">
        <v>2</v>
      </c>
      <c r="C121" s="241">
        <v>5</v>
      </c>
      <c r="D121" s="241">
        <v>3</v>
      </c>
      <c r="E121" s="252" t="s">
        <v>390</v>
      </c>
      <c r="F121" s="243"/>
      <c r="G121" s="109">
        <f>SUM(G122:G126)</f>
        <v>2003.4</v>
      </c>
      <c r="H121" s="109">
        <f>SUM(H122:H126)</f>
        <v>2013.8</v>
      </c>
    </row>
    <row r="122" spans="1:8" ht="27.75" hidden="1" customHeight="1" x14ac:dyDescent="0.25">
      <c r="A122" s="236" t="s">
        <v>284</v>
      </c>
      <c r="B122" s="229">
        <v>2</v>
      </c>
      <c r="C122" s="244">
        <v>5</v>
      </c>
      <c r="D122" s="244">
        <v>3</v>
      </c>
      <c r="E122" s="248" t="s">
        <v>391</v>
      </c>
      <c r="F122" s="232">
        <v>244</v>
      </c>
      <c r="G122" s="115"/>
      <c r="H122" s="115"/>
    </row>
    <row r="123" spans="1:8" ht="16.5" hidden="1" customHeight="1" x14ac:dyDescent="0.25">
      <c r="A123" s="229" t="s">
        <v>291</v>
      </c>
      <c r="B123" s="229">
        <v>2</v>
      </c>
      <c r="C123" s="244">
        <v>5</v>
      </c>
      <c r="D123" s="244">
        <v>3</v>
      </c>
      <c r="E123" s="248" t="s">
        <v>391</v>
      </c>
      <c r="F123" s="232">
        <v>853</v>
      </c>
      <c r="G123" s="115"/>
      <c r="H123" s="115"/>
    </row>
    <row r="124" spans="1:8" ht="26.25" hidden="1" customHeight="1" x14ac:dyDescent="0.25">
      <c r="A124" s="236" t="s">
        <v>284</v>
      </c>
      <c r="B124" s="229">
        <v>2</v>
      </c>
      <c r="C124" s="244">
        <v>5</v>
      </c>
      <c r="D124" s="244">
        <v>3</v>
      </c>
      <c r="E124" s="248" t="s">
        <v>392</v>
      </c>
      <c r="F124" s="232">
        <v>244</v>
      </c>
      <c r="G124" s="115"/>
      <c r="H124" s="115"/>
    </row>
    <row r="125" spans="1:8" s="159" customFormat="1" ht="39" customHeight="1" x14ac:dyDescent="0.25">
      <c r="A125" s="236" t="s">
        <v>284</v>
      </c>
      <c r="B125" s="229">
        <v>2</v>
      </c>
      <c r="C125" s="244">
        <v>5</v>
      </c>
      <c r="D125" s="244">
        <v>3</v>
      </c>
      <c r="E125" s="248" t="s">
        <v>390</v>
      </c>
      <c r="F125" s="232">
        <v>244</v>
      </c>
      <c r="G125" s="115">
        <v>1503.4</v>
      </c>
      <c r="H125" s="115">
        <v>1513.8</v>
      </c>
    </row>
    <row r="126" spans="1:8" s="159" customFormat="1" ht="52.15" customHeight="1" x14ac:dyDescent="0.25">
      <c r="A126" s="229" t="s">
        <v>374</v>
      </c>
      <c r="B126" s="229">
        <v>2</v>
      </c>
      <c r="C126" s="244">
        <v>5</v>
      </c>
      <c r="D126" s="244">
        <v>3</v>
      </c>
      <c r="E126" s="248" t="s">
        <v>390</v>
      </c>
      <c r="F126" s="232">
        <v>811</v>
      </c>
      <c r="G126" s="115">
        <v>500</v>
      </c>
      <c r="H126" s="115">
        <v>500</v>
      </c>
    </row>
    <row r="127" spans="1:8" s="159" customFormat="1" ht="42" customHeight="1" x14ac:dyDescent="0.25">
      <c r="A127" s="296" t="s">
        <v>394</v>
      </c>
      <c r="B127" s="221">
        <v>2</v>
      </c>
      <c r="C127" s="241">
        <v>5</v>
      </c>
      <c r="D127" s="241">
        <v>3</v>
      </c>
      <c r="E127" s="228" t="s">
        <v>395</v>
      </c>
      <c r="F127" s="232"/>
      <c r="G127" s="109">
        <f>+G128</f>
        <v>500</v>
      </c>
      <c r="H127" s="109">
        <f>+H128</f>
        <v>500</v>
      </c>
    </row>
    <row r="128" spans="1:8" s="159" customFormat="1" ht="37.15" customHeight="1" x14ac:dyDescent="0.25">
      <c r="A128" s="236" t="s">
        <v>284</v>
      </c>
      <c r="B128" s="229">
        <v>2</v>
      </c>
      <c r="C128" s="244">
        <v>5</v>
      </c>
      <c r="D128" s="244">
        <v>3</v>
      </c>
      <c r="E128" s="248" t="s">
        <v>395</v>
      </c>
      <c r="F128" s="232">
        <v>244</v>
      </c>
      <c r="G128" s="115">
        <v>500</v>
      </c>
      <c r="H128" s="115">
        <v>500</v>
      </c>
    </row>
    <row r="129" spans="1:8" s="159" customFormat="1" x14ac:dyDescent="0.25">
      <c r="A129" s="226" t="s">
        <v>411</v>
      </c>
      <c r="B129" s="221">
        <v>2</v>
      </c>
      <c r="C129" s="241">
        <v>7</v>
      </c>
      <c r="D129" s="241">
        <v>7</v>
      </c>
      <c r="E129" s="252"/>
      <c r="F129" s="243"/>
      <c r="G129" s="109">
        <f>+G130</f>
        <v>44.6</v>
      </c>
      <c r="H129" s="109">
        <f>+H130</f>
        <v>44.6</v>
      </c>
    </row>
    <row r="130" spans="1:8" s="159" customFormat="1" ht="29.45" customHeight="1" x14ac:dyDescent="0.25">
      <c r="A130" s="226" t="s">
        <v>417</v>
      </c>
      <c r="B130" s="221">
        <v>2</v>
      </c>
      <c r="C130" s="241">
        <v>7</v>
      </c>
      <c r="D130" s="241">
        <v>7</v>
      </c>
      <c r="E130" s="252" t="s">
        <v>418</v>
      </c>
      <c r="F130" s="243"/>
      <c r="G130" s="109">
        <f>+G131</f>
        <v>44.6</v>
      </c>
      <c r="H130" s="109">
        <f>+H131</f>
        <v>44.6</v>
      </c>
    </row>
    <row r="131" spans="1:8" s="159" customFormat="1" ht="38.450000000000003" customHeight="1" x14ac:dyDescent="0.25">
      <c r="A131" s="236" t="s">
        <v>284</v>
      </c>
      <c r="B131" s="229">
        <v>2</v>
      </c>
      <c r="C131" s="244">
        <v>7</v>
      </c>
      <c r="D131" s="244">
        <v>7</v>
      </c>
      <c r="E131" s="248" t="s">
        <v>418</v>
      </c>
      <c r="F131" s="232">
        <v>244</v>
      </c>
      <c r="G131" s="115">
        <v>44.6</v>
      </c>
      <c r="H131" s="115">
        <v>44.6</v>
      </c>
    </row>
    <row r="132" spans="1:8" s="159" customFormat="1" ht="15.75" customHeight="1" x14ac:dyDescent="0.25">
      <c r="A132" s="226" t="s">
        <v>425</v>
      </c>
      <c r="B132" s="221">
        <v>2</v>
      </c>
      <c r="C132" s="222">
        <v>7</v>
      </c>
      <c r="D132" s="222">
        <v>9</v>
      </c>
      <c r="E132" s="223" t="s">
        <v>426</v>
      </c>
      <c r="F132" s="224">
        <v>0</v>
      </c>
      <c r="G132" s="109">
        <f>SUM(G133:G136)</f>
        <v>508.79999999999995</v>
      </c>
      <c r="H132" s="109">
        <f>SUM(H133:H136)</f>
        <v>508.79999999999995</v>
      </c>
    </row>
    <row r="133" spans="1:8" s="159" customFormat="1" ht="25.5" x14ac:dyDescent="0.25">
      <c r="A133" s="229" t="s">
        <v>269</v>
      </c>
      <c r="B133" s="229">
        <v>2</v>
      </c>
      <c r="C133" s="230">
        <v>7</v>
      </c>
      <c r="D133" s="230">
        <v>9</v>
      </c>
      <c r="E133" s="231" t="s">
        <v>426</v>
      </c>
      <c r="F133" s="232">
        <v>121</v>
      </c>
      <c r="G133" s="115">
        <v>328.3</v>
      </c>
      <c r="H133" s="115">
        <v>328.3</v>
      </c>
    </row>
    <row r="134" spans="1:8" s="159" customFormat="1" ht="51" x14ac:dyDescent="0.25">
      <c r="A134" s="234" t="s">
        <v>272</v>
      </c>
      <c r="B134" s="229">
        <v>2</v>
      </c>
      <c r="C134" s="230">
        <v>7</v>
      </c>
      <c r="D134" s="230">
        <v>9</v>
      </c>
      <c r="E134" s="231" t="s">
        <v>426</v>
      </c>
      <c r="F134" s="232">
        <v>129</v>
      </c>
      <c r="G134" s="115">
        <v>99.1</v>
      </c>
      <c r="H134" s="115">
        <v>99.1</v>
      </c>
    </row>
    <row r="135" spans="1:8" s="159" customFormat="1" ht="17.25" hidden="1" customHeight="1" x14ac:dyDescent="0.25">
      <c r="A135" s="234" t="s">
        <v>282</v>
      </c>
      <c r="B135" s="229">
        <v>2</v>
      </c>
      <c r="C135" s="230">
        <v>7</v>
      </c>
      <c r="D135" s="230">
        <v>9</v>
      </c>
      <c r="E135" s="256" t="s">
        <v>426</v>
      </c>
      <c r="F135" s="247">
        <v>242</v>
      </c>
      <c r="G135" s="115"/>
      <c r="H135" s="115"/>
    </row>
    <row r="136" spans="1:8" s="159" customFormat="1" ht="38.450000000000003" customHeight="1" x14ac:dyDescent="0.25">
      <c r="A136" s="236" t="s">
        <v>284</v>
      </c>
      <c r="B136" s="229">
        <v>2</v>
      </c>
      <c r="C136" s="230">
        <v>7</v>
      </c>
      <c r="D136" s="230">
        <v>9</v>
      </c>
      <c r="E136" s="231" t="s">
        <v>426</v>
      </c>
      <c r="F136" s="232">
        <v>244</v>
      </c>
      <c r="G136" s="115">
        <v>81.400000000000006</v>
      </c>
      <c r="H136" s="115">
        <v>81.400000000000006</v>
      </c>
    </row>
    <row r="137" spans="1:8" s="159" customFormat="1" ht="25.5" x14ac:dyDescent="0.25">
      <c r="A137" s="226" t="s">
        <v>583</v>
      </c>
      <c r="B137" s="228" t="s">
        <v>584</v>
      </c>
      <c r="C137" s="228" t="s">
        <v>448</v>
      </c>
      <c r="D137" s="228" t="s">
        <v>449</v>
      </c>
      <c r="E137" s="228"/>
      <c r="F137" s="224"/>
      <c r="G137" s="109">
        <f>SUM(G138:G141)</f>
        <v>3812.8</v>
      </c>
      <c r="H137" s="109">
        <f>SUM(H138:H141)</f>
        <v>3812.8</v>
      </c>
    </row>
    <row r="138" spans="1:8" s="159" customFormat="1" ht="16.5" customHeight="1" x14ac:dyDescent="0.25">
      <c r="A138" s="236" t="s">
        <v>330</v>
      </c>
      <c r="B138" s="225" t="s">
        <v>584</v>
      </c>
      <c r="C138" s="225" t="s">
        <v>448</v>
      </c>
      <c r="D138" s="225" t="s">
        <v>449</v>
      </c>
      <c r="E138" s="248" t="s">
        <v>450</v>
      </c>
      <c r="F138" s="248" t="s">
        <v>451</v>
      </c>
      <c r="G138" s="115">
        <v>2851.6</v>
      </c>
      <c r="H138" s="115">
        <v>2851.6</v>
      </c>
    </row>
    <row r="139" spans="1:8" s="159" customFormat="1" ht="38.25" customHeight="1" x14ac:dyDescent="0.25">
      <c r="A139" s="234" t="s">
        <v>332</v>
      </c>
      <c r="B139" s="225" t="s">
        <v>584</v>
      </c>
      <c r="C139" s="225" t="s">
        <v>448</v>
      </c>
      <c r="D139" s="225" t="s">
        <v>449</v>
      </c>
      <c r="E139" s="248" t="s">
        <v>450</v>
      </c>
      <c r="F139" s="248" t="s">
        <v>452</v>
      </c>
      <c r="G139" s="115">
        <v>861.2</v>
      </c>
      <c r="H139" s="115">
        <v>861.2</v>
      </c>
    </row>
    <row r="140" spans="1:8" s="159" customFormat="1" ht="24.75" hidden="1" customHeight="1" x14ac:dyDescent="0.25">
      <c r="A140" s="236" t="s">
        <v>284</v>
      </c>
      <c r="B140" s="229">
        <v>2</v>
      </c>
      <c r="C140" s="225" t="s">
        <v>448</v>
      </c>
      <c r="D140" s="225" t="s">
        <v>449</v>
      </c>
      <c r="E140" s="225" t="s">
        <v>585</v>
      </c>
      <c r="F140" s="247">
        <v>244</v>
      </c>
      <c r="G140" s="115"/>
      <c r="H140" s="115"/>
    </row>
    <row r="141" spans="1:8" s="159" customFormat="1" ht="37.9" customHeight="1" x14ac:dyDescent="0.25">
      <c r="A141" s="236" t="s">
        <v>284</v>
      </c>
      <c r="B141" s="229">
        <v>2</v>
      </c>
      <c r="C141" s="225" t="s">
        <v>448</v>
      </c>
      <c r="D141" s="225" t="s">
        <v>449</v>
      </c>
      <c r="E141" s="248" t="s">
        <v>450</v>
      </c>
      <c r="F141" s="232">
        <v>244</v>
      </c>
      <c r="G141" s="115">
        <v>100</v>
      </c>
      <c r="H141" s="115">
        <v>100</v>
      </c>
    </row>
    <row r="142" spans="1:8" s="159" customFormat="1" ht="19.149999999999999" customHeight="1" x14ac:dyDescent="0.25">
      <c r="A142" s="226" t="s">
        <v>586</v>
      </c>
      <c r="B142" s="221">
        <v>2</v>
      </c>
      <c r="C142" s="241">
        <v>9</v>
      </c>
      <c r="D142" s="241">
        <v>9</v>
      </c>
      <c r="E142" s="228"/>
      <c r="F142" s="224"/>
      <c r="G142" s="109">
        <f>+G143</f>
        <v>400</v>
      </c>
      <c r="H142" s="109">
        <f>+H143</f>
        <v>400</v>
      </c>
    </row>
    <row r="143" spans="1:8" s="159" customFormat="1" ht="26.45" customHeight="1" x14ac:dyDescent="0.25">
      <c r="A143" s="221" t="s">
        <v>460</v>
      </c>
      <c r="B143" s="221">
        <v>2</v>
      </c>
      <c r="C143" s="241">
        <v>9</v>
      </c>
      <c r="D143" s="241">
        <v>9</v>
      </c>
      <c r="E143" s="251" t="s">
        <v>587</v>
      </c>
      <c r="F143" s="243"/>
      <c r="G143" s="109">
        <f>+G144+G145</f>
        <v>400</v>
      </c>
      <c r="H143" s="109">
        <f>+H144+H145</f>
        <v>400</v>
      </c>
    </row>
    <row r="144" spans="1:8" s="159" customFormat="1" ht="27" hidden="1" customHeight="1" x14ac:dyDescent="0.25">
      <c r="A144" s="236" t="s">
        <v>284</v>
      </c>
      <c r="B144" s="229">
        <v>2</v>
      </c>
      <c r="C144" s="244">
        <v>9</v>
      </c>
      <c r="D144" s="244">
        <v>9</v>
      </c>
      <c r="E144" s="162" t="s">
        <v>461</v>
      </c>
      <c r="F144" s="232">
        <v>244</v>
      </c>
      <c r="G144" s="115"/>
      <c r="H144" s="115"/>
    </row>
    <row r="145" spans="1:8" s="159" customFormat="1" ht="38.450000000000003" customHeight="1" x14ac:dyDescent="0.25">
      <c r="A145" s="236" t="s">
        <v>284</v>
      </c>
      <c r="B145" s="229">
        <v>2</v>
      </c>
      <c r="C145" s="244">
        <v>9</v>
      </c>
      <c r="D145" s="244">
        <v>9</v>
      </c>
      <c r="E145" s="162" t="s">
        <v>462</v>
      </c>
      <c r="F145" s="232">
        <v>244</v>
      </c>
      <c r="G145" s="115">
        <v>400</v>
      </c>
      <c r="H145" s="115">
        <v>400</v>
      </c>
    </row>
    <row r="146" spans="1:8" s="159" customFormat="1" ht="21" customHeight="1" x14ac:dyDescent="0.25">
      <c r="A146" s="226" t="s">
        <v>467</v>
      </c>
      <c r="B146" s="221">
        <v>2</v>
      </c>
      <c r="C146" s="222">
        <v>10</v>
      </c>
      <c r="D146" s="222">
        <v>3</v>
      </c>
      <c r="E146" s="251"/>
      <c r="F146" s="243"/>
      <c r="G146" s="109">
        <f>+G147+G149</f>
        <v>950</v>
      </c>
      <c r="H146" s="109">
        <f>+H147+H149</f>
        <v>950</v>
      </c>
    </row>
    <row r="147" spans="1:8" ht="42" customHeight="1" x14ac:dyDescent="0.25">
      <c r="A147" s="221" t="s">
        <v>472</v>
      </c>
      <c r="B147" s="221">
        <v>2</v>
      </c>
      <c r="C147" s="222">
        <v>10</v>
      </c>
      <c r="D147" s="222">
        <v>3</v>
      </c>
      <c r="E147" s="223" t="s">
        <v>588</v>
      </c>
      <c r="F147" s="224"/>
      <c r="G147" s="109">
        <f>+G148</f>
        <v>200</v>
      </c>
      <c r="H147" s="109">
        <f>+H148</f>
        <v>200</v>
      </c>
    </row>
    <row r="148" spans="1:8" ht="18" customHeight="1" x14ac:dyDescent="0.25">
      <c r="A148" s="260" t="s">
        <v>368</v>
      </c>
      <c r="B148" s="229">
        <v>2</v>
      </c>
      <c r="C148" s="230">
        <v>10</v>
      </c>
      <c r="D148" s="230">
        <v>3</v>
      </c>
      <c r="E148" s="231" t="s">
        <v>474</v>
      </c>
      <c r="F148" s="232">
        <v>322</v>
      </c>
      <c r="G148" s="115">
        <v>200</v>
      </c>
      <c r="H148" s="115">
        <v>200</v>
      </c>
    </row>
    <row r="149" spans="1:8" ht="28.9" customHeight="1" x14ac:dyDescent="0.25">
      <c r="A149" s="261" t="s">
        <v>475</v>
      </c>
      <c r="B149" s="221">
        <v>2</v>
      </c>
      <c r="C149" s="222">
        <v>10</v>
      </c>
      <c r="D149" s="222">
        <v>3</v>
      </c>
      <c r="E149" s="223" t="s">
        <v>589</v>
      </c>
      <c r="F149" s="224"/>
      <c r="G149" s="109">
        <f>+G150</f>
        <v>750</v>
      </c>
      <c r="H149" s="109">
        <f>+H150</f>
        <v>750</v>
      </c>
    </row>
    <row r="150" spans="1:8" ht="18.75" customHeight="1" x14ac:dyDescent="0.25">
      <c r="A150" s="260" t="s">
        <v>368</v>
      </c>
      <c r="B150" s="229">
        <v>2</v>
      </c>
      <c r="C150" s="230">
        <v>10</v>
      </c>
      <c r="D150" s="230">
        <v>3</v>
      </c>
      <c r="E150" s="231" t="s">
        <v>476</v>
      </c>
      <c r="F150" s="232">
        <v>322</v>
      </c>
      <c r="G150" s="115">
        <v>750</v>
      </c>
      <c r="H150" s="115">
        <v>750</v>
      </c>
    </row>
    <row r="151" spans="1:8" s="159" customFormat="1" ht="27" customHeight="1" x14ac:dyDescent="0.25">
      <c r="A151" s="262" t="s">
        <v>590</v>
      </c>
      <c r="B151" s="221">
        <v>2</v>
      </c>
      <c r="C151" s="222">
        <v>11</v>
      </c>
      <c r="D151" s="222">
        <v>5</v>
      </c>
      <c r="E151" s="223"/>
      <c r="F151" s="224"/>
      <c r="G151" s="109">
        <f>+G152</f>
        <v>130</v>
      </c>
      <c r="H151" s="109">
        <f>+H152</f>
        <v>130</v>
      </c>
    </row>
    <row r="152" spans="1:8" ht="25.5" x14ac:dyDescent="0.25">
      <c r="A152" s="221" t="s">
        <v>518</v>
      </c>
      <c r="B152" s="221">
        <v>2</v>
      </c>
      <c r="C152" s="222">
        <v>11</v>
      </c>
      <c r="D152" s="222">
        <v>5</v>
      </c>
      <c r="E152" s="223" t="s">
        <v>591</v>
      </c>
      <c r="F152" s="224"/>
      <c r="G152" s="109">
        <f>+G153+G154</f>
        <v>130</v>
      </c>
      <c r="H152" s="109">
        <f>+H153+H154</f>
        <v>130</v>
      </c>
    </row>
    <row r="153" spans="1:8" ht="27" hidden="1" customHeight="1" x14ac:dyDescent="0.25">
      <c r="A153" s="236" t="s">
        <v>284</v>
      </c>
      <c r="B153" s="229">
        <v>2</v>
      </c>
      <c r="C153" s="230">
        <v>11</v>
      </c>
      <c r="D153" s="230">
        <v>5</v>
      </c>
      <c r="E153" s="162" t="s">
        <v>520</v>
      </c>
      <c r="F153" s="247">
        <v>244</v>
      </c>
      <c r="G153" s="115"/>
      <c r="H153" s="115"/>
    </row>
    <row r="154" spans="1:8" ht="37.15" customHeight="1" x14ac:dyDescent="0.25">
      <c r="A154" s="236" t="s">
        <v>284</v>
      </c>
      <c r="B154" s="229">
        <v>2</v>
      </c>
      <c r="C154" s="230">
        <v>11</v>
      </c>
      <c r="D154" s="230">
        <v>5</v>
      </c>
      <c r="E154" s="162" t="s">
        <v>519</v>
      </c>
      <c r="F154" s="232">
        <v>244</v>
      </c>
      <c r="G154" s="115">
        <v>130</v>
      </c>
      <c r="H154" s="115">
        <v>130</v>
      </c>
    </row>
    <row r="155" spans="1:8" ht="16.5" customHeight="1" x14ac:dyDescent="0.25">
      <c r="A155" s="226" t="s">
        <v>522</v>
      </c>
      <c r="B155" s="229">
        <v>2</v>
      </c>
      <c r="C155" s="222">
        <v>12</v>
      </c>
      <c r="D155" s="222">
        <v>2</v>
      </c>
      <c r="E155" s="251" t="s">
        <v>592</v>
      </c>
      <c r="F155" s="224"/>
      <c r="G155" s="109">
        <f>+G156</f>
        <v>1303</v>
      </c>
      <c r="H155" s="109">
        <f>+H156</f>
        <v>1303</v>
      </c>
    </row>
    <row r="156" spans="1:8" ht="54" customHeight="1" x14ac:dyDescent="0.25">
      <c r="A156" s="234" t="s">
        <v>400</v>
      </c>
      <c r="B156" s="229">
        <v>2</v>
      </c>
      <c r="C156" s="230">
        <v>12</v>
      </c>
      <c r="D156" s="230">
        <v>2</v>
      </c>
      <c r="E156" s="162" t="s">
        <v>523</v>
      </c>
      <c r="F156" s="247">
        <v>621</v>
      </c>
      <c r="G156" s="115">
        <v>1303</v>
      </c>
      <c r="H156" s="115">
        <v>1303</v>
      </c>
    </row>
    <row r="157" spans="1:8" ht="16.5" customHeight="1" x14ac:dyDescent="0.25">
      <c r="A157" s="221" t="s">
        <v>593</v>
      </c>
      <c r="B157" s="221">
        <v>3</v>
      </c>
      <c r="C157" s="222"/>
      <c r="D157" s="222"/>
      <c r="E157" s="223"/>
      <c r="F157" s="224"/>
      <c r="G157" s="109">
        <f>+G158+G166+G171+G173+G175+G177+G179+G181+G168</f>
        <v>42154.299999999996</v>
      </c>
      <c r="H157" s="109">
        <f>+H158+H166+H171+H173+H175+H177+H179+H181+H168</f>
        <v>42399.600000000006</v>
      </c>
    </row>
    <row r="158" spans="1:8" ht="39.75" customHeight="1" x14ac:dyDescent="0.25">
      <c r="A158" s="226" t="s">
        <v>298</v>
      </c>
      <c r="B158" s="221">
        <v>3</v>
      </c>
      <c r="C158" s="222">
        <v>1</v>
      </c>
      <c r="D158" s="222">
        <v>6</v>
      </c>
      <c r="E158" s="223"/>
      <c r="F158" s="224"/>
      <c r="G158" s="109">
        <f>SUM(G159:G165)</f>
        <v>5575.6</v>
      </c>
      <c r="H158" s="109">
        <f>SUM(H159:H165)</f>
        <v>5575.6</v>
      </c>
    </row>
    <row r="159" spans="1:8" ht="27.75" customHeight="1" x14ac:dyDescent="0.25">
      <c r="A159" s="229" t="s">
        <v>269</v>
      </c>
      <c r="B159" s="229">
        <v>3</v>
      </c>
      <c r="C159" s="230">
        <v>1</v>
      </c>
      <c r="D159" s="230">
        <v>6</v>
      </c>
      <c r="E159" s="162" t="s">
        <v>300</v>
      </c>
      <c r="F159" s="232">
        <v>121</v>
      </c>
      <c r="G159" s="115">
        <v>3662.5</v>
      </c>
      <c r="H159" s="115">
        <v>3662.5</v>
      </c>
    </row>
    <row r="160" spans="1:8" ht="53.25" customHeight="1" x14ac:dyDescent="0.25">
      <c r="A160" s="234" t="s">
        <v>272</v>
      </c>
      <c r="B160" s="229">
        <v>3</v>
      </c>
      <c r="C160" s="230">
        <v>1</v>
      </c>
      <c r="D160" s="230">
        <v>6</v>
      </c>
      <c r="E160" s="162" t="s">
        <v>300</v>
      </c>
      <c r="F160" s="232">
        <v>129</v>
      </c>
      <c r="G160" s="115">
        <v>1106.0999999999999</v>
      </c>
      <c r="H160" s="115">
        <v>1106.0999999999999</v>
      </c>
    </row>
    <row r="161" spans="1:8" ht="25.5" x14ac:dyDescent="0.25">
      <c r="A161" s="236" t="s">
        <v>280</v>
      </c>
      <c r="B161" s="229">
        <v>3</v>
      </c>
      <c r="C161" s="230">
        <v>1</v>
      </c>
      <c r="D161" s="230">
        <v>6</v>
      </c>
      <c r="E161" s="162" t="s">
        <v>300</v>
      </c>
      <c r="F161" s="232">
        <v>122</v>
      </c>
      <c r="G161" s="115">
        <v>20</v>
      </c>
      <c r="H161" s="115">
        <v>20</v>
      </c>
    </row>
    <row r="162" spans="1:8" ht="25.5" x14ac:dyDescent="0.25">
      <c r="A162" s="234" t="s">
        <v>282</v>
      </c>
      <c r="B162" s="229">
        <v>3</v>
      </c>
      <c r="C162" s="230">
        <v>1</v>
      </c>
      <c r="D162" s="230">
        <v>6</v>
      </c>
      <c r="E162" s="162" t="s">
        <v>300</v>
      </c>
      <c r="F162" s="232">
        <v>242</v>
      </c>
      <c r="G162" s="115">
        <v>413</v>
      </c>
      <c r="H162" s="115">
        <v>413</v>
      </c>
    </row>
    <row r="163" spans="1:8" ht="38.25" x14ac:dyDescent="0.25">
      <c r="A163" s="236" t="s">
        <v>284</v>
      </c>
      <c r="B163" s="229">
        <v>3</v>
      </c>
      <c r="C163" s="230">
        <v>1</v>
      </c>
      <c r="D163" s="230">
        <v>6</v>
      </c>
      <c r="E163" s="162" t="s">
        <v>300</v>
      </c>
      <c r="F163" s="232">
        <v>244</v>
      </c>
      <c r="G163" s="115">
        <v>372</v>
      </c>
      <c r="H163" s="115">
        <v>372</v>
      </c>
    </row>
    <row r="164" spans="1:8" ht="24" customHeight="1" x14ac:dyDescent="0.25">
      <c r="A164" s="229" t="s">
        <v>303</v>
      </c>
      <c r="B164" s="229">
        <v>3</v>
      </c>
      <c r="C164" s="230">
        <v>1</v>
      </c>
      <c r="D164" s="230">
        <v>6</v>
      </c>
      <c r="E164" s="162" t="s">
        <v>300</v>
      </c>
      <c r="F164" s="232">
        <v>851</v>
      </c>
      <c r="G164" s="115">
        <v>1</v>
      </c>
      <c r="H164" s="115">
        <v>1</v>
      </c>
    </row>
    <row r="165" spans="1:8" ht="19.149999999999999" customHeight="1" x14ac:dyDescent="0.25">
      <c r="A165" s="229" t="s">
        <v>289</v>
      </c>
      <c r="B165" s="229">
        <v>3</v>
      </c>
      <c r="C165" s="230">
        <v>1</v>
      </c>
      <c r="D165" s="230">
        <v>6</v>
      </c>
      <c r="E165" s="162" t="s">
        <v>300</v>
      </c>
      <c r="F165" s="232">
        <v>852</v>
      </c>
      <c r="G165" s="115">
        <v>1</v>
      </c>
      <c r="H165" s="115">
        <v>1</v>
      </c>
    </row>
    <row r="166" spans="1:8" ht="14.25" customHeight="1" x14ac:dyDescent="0.25">
      <c r="A166" s="226" t="s">
        <v>325</v>
      </c>
      <c r="B166" s="221">
        <v>3</v>
      </c>
      <c r="C166" s="222">
        <v>2</v>
      </c>
      <c r="D166" s="222">
        <v>3</v>
      </c>
      <c r="E166" s="251" t="s">
        <v>327</v>
      </c>
      <c r="F166" s="224">
        <v>0</v>
      </c>
      <c r="G166" s="109">
        <f>+G167</f>
        <v>1601.6</v>
      </c>
      <c r="H166" s="109">
        <f>+H167</f>
        <v>1620.7</v>
      </c>
    </row>
    <row r="167" spans="1:8" ht="18.600000000000001" customHeight="1" x14ac:dyDescent="0.25">
      <c r="A167" s="229" t="s">
        <v>326</v>
      </c>
      <c r="B167" s="229">
        <v>3</v>
      </c>
      <c r="C167" s="230">
        <v>2</v>
      </c>
      <c r="D167" s="230">
        <v>3</v>
      </c>
      <c r="E167" s="162" t="s">
        <v>327</v>
      </c>
      <c r="F167" s="232">
        <v>530</v>
      </c>
      <c r="G167" s="115">
        <v>1601.6</v>
      </c>
      <c r="H167" s="115">
        <v>1620.7</v>
      </c>
    </row>
    <row r="168" spans="1:8" ht="25.5" x14ac:dyDescent="0.25">
      <c r="A168" s="226" t="s">
        <v>583</v>
      </c>
      <c r="B168" s="221">
        <v>3</v>
      </c>
      <c r="C168" s="252" t="s">
        <v>448</v>
      </c>
      <c r="D168" s="252" t="s">
        <v>449</v>
      </c>
      <c r="E168" s="252" t="s">
        <v>450</v>
      </c>
      <c r="F168" s="243"/>
      <c r="G168" s="109">
        <f>+G169+G170</f>
        <v>403.5</v>
      </c>
      <c r="H168" s="109">
        <f>+H169+H170</f>
        <v>403.5</v>
      </c>
    </row>
    <row r="169" spans="1:8" ht="15.6" customHeight="1" x14ac:dyDescent="0.25">
      <c r="A169" s="236" t="s">
        <v>330</v>
      </c>
      <c r="B169" s="229">
        <v>3</v>
      </c>
      <c r="C169" s="248" t="s">
        <v>448</v>
      </c>
      <c r="D169" s="248" t="s">
        <v>449</v>
      </c>
      <c r="E169" s="248" t="s">
        <v>450</v>
      </c>
      <c r="F169" s="248" t="s">
        <v>451</v>
      </c>
      <c r="G169" s="115">
        <v>309.89999999999998</v>
      </c>
      <c r="H169" s="115">
        <v>309.89999999999998</v>
      </c>
    </row>
    <row r="170" spans="1:8" ht="39.6" customHeight="1" x14ac:dyDescent="0.25">
      <c r="A170" s="234" t="s">
        <v>332</v>
      </c>
      <c r="B170" s="229">
        <v>3</v>
      </c>
      <c r="C170" s="248" t="s">
        <v>448</v>
      </c>
      <c r="D170" s="248" t="s">
        <v>449</v>
      </c>
      <c r="E170" s="248" t="s">
        <v>450</v>
      </c>
      <c r="F170" s="248" t="s">
        <v>452</v>
      </c>
      <c r="G170" s="115">
        <v>93.6</v>
      </c>
      <c r="H170" s="115">
        <v>93.6</v>
      </c>
    </row>
    <row r="171" spans="1:8" ht="25.5" x14ac:dyDescent="0.25">
      <c r="A171" s="226" t="s">
        <v>525</v>
      </c>
      <c r="B171" s="221">
        <v>3</v>
      </c>
      <c r="C171" s="222">
        <v>13</v>
      </c>
      <c r="D171" s="222">
        <v>1</v>
      </c>
      <c r="E171" s="251" t="s">
        <v>527</v>
      </c>
      <c r="F171" s="224">
        <v>0</v>
      </c>
      <c r="G171" s="109">
        <f>+G172</f>
        <v>37.4</v>
      </c>
      <c r="H171" s="109">
        <f>+H172</f>
        <v>37.4</v>
      </c>
    </row>
    <row r="172" spans="1:8" s="159" customFormat="1" ht="17.25" customHeight="1" x14ac:dyDescent="0.25">
      <c r="A172" s="229" t="s">
        <v>526</v>
      </c>
      <c r="B172" s="229">
        <v>3</v>
      </c>
      <c r="C172" s="230">
        <v>13</v>
      </c>
      <c r="D172" s="230">
        <v>1</v>
      </c>
      <c r="E172" s="162" t="s">
        <v>527</v>
      </c>
      <c r="F172" s="247">
        <v>730</v>
      </c>
      <c r="G172" s="115">
        <v>37.4</v>
      </c>
      <c r="H172" s="115">
        <v>37.4</v>
      </c>
    </row>
    <row r="173" spans="1:8" ht="38.25" x14ac:dyDescent="0.25">
      <c r="A173" s="226" t="s">
        <v>529</v>
      </c>
      <c r="B173" s="221">
        <v>3</v>
      </c>
      <c r="C173" s="222">
        <v>14</v>
      </c>
      <c r="D173" s="222">
        <v>1</v>
      </c>
      <c r="E173" s="251" t="s">
        <v>531</v>
      </c>
      <c r="F173" s="224">
        <v>0</v>
      </c>
      <c r="G173" s="109">
        <f>+G174</f>
        <v>17486.2</v>
      </c>
      <c r="H173" s="109">
        <f>+H174</f>
        <v>17692.099999999999</v>
      </c>
    </row>
    <row r="174" spans="1:8" ht="28.15" customHeight="1" x14ac:dyDescent="0.25">
      <c r="A174" s="229" t="s">
        <v>530</v>
      </c>
      <c r="B174" s="229">
        <v>3</v>
      </c>
      <c r="C174" s="230">
        <v>14</v>
      </c>
      <c r="D174" s="230">
        <v>1</v>
      </c>
      <c r="E174" s="162" t="s">
        <v>531</v>
      </c>
      <c r="F174" s="232">
        <v>511</v>
      </c>
      <c r="G174" s="115">
        <v>17486.2</v>
      </c>
      <c r="H174" s="115">
        <v>17692.099999999999</v>
      </c>
    </row>
    <row r="175" spans="1:8" ht="18" customHeight="1" x14ac:dyDescent="0.25">
      <c r="A175" s="226" t="s">
        <v>532</v>
      </c>
      <c r="B175" s="221">
        <v>3</v>
      </c>
      <c r="C175" s="222">
        <v>14</v>
      </c>
      <c r="D175" s="222">
        <v>2</v>
      </c>
      <c r="E175" s="223" t="s">
        <v>533</v>
      </c>
      <c r="F175" s="224">
        <v>0</v>
      </c>
      <c r="G175" s="109">
        <f>+G176</f>
        <v>14526.7</v>
      </c>
      <c r="H175" s="109">
        <f>+H176</f>
        <v>14526.7</v>
      </c>
    </row>
    <row r="176" spans="1:8" ht="15.75" customHeight="1" x14ac:dyDescent="0.25">
      <c r="A176" s="229" t="s">
        <v>532</v>
      </c>
      <c r="B176" s="229">
        <v>3</v>
      </c>
      <c r="C176" s="230">
        <v>14</v>
      </c>
      <c r="D176" s="230">
        <v>2</v>
      </c>
      <c r="E176" s="231" t="s">
        <v>533</v>
      </c>
      <c r="F176" s="232">
        <v>512</v>
      </c>
      <c r="G176" s="115">
        <v>14526.7</v>
      </c>
      <c r="H176" s="115">
        <v>14526.7</v>
      </c>
    </row>
    <row r="177" spans="1:12" ht="25.5" x14ac:dyDescent="0.25">
      <c r="A177" s="226" t="s">
        <v>535</v>
      </c>
      <c r="B177" s="221">
        <v>3</v>
      </c>
      <c r="C177" s="222">
        <v>14</v>
      </c>
      <c r="D177" s="222">
        <v>3</v>
      </c>
      <c r="E177" s="228" t="s">
        <v>536</v>
      </c>
      <c r="F177" s="224">
        <v>0</v>
      </c>
      <c r="G177" s="109">
        <f>+G178</f>
        <v>2514.1</v>
      </c>
      <c r="H177" s="109">
        <f>+H178</f>
        <v>2534.3000000000002</v>
      </c>
    </row>
    <row r="178" spans="1:12" ht="41.45" customHeight="1" x14ac:dyDescent="0.25">
      <c r="A178" s="229" t="s">
        <v>537</v>
      </c>
      <c r="B178" s="229">
        <v>3</v>
      </c>
      <c r="C178" s="230">
        <v>14</v>
      </c>
      <c r="D178" s="230">
        <v>3</v>
      </c>
      <c r="E178" s="248" t="s">
        <v>536</v>
      </c>
      <c r="F178" s="232">
        <v>521</v>
      </c>
      <c r="G178" s="119">
        <v>2514.1</v>
      </c>
      <c r="H178" s="119">
        <v>2534.3000000000002</v>
      </c>
    </row>
    <row r="179" spans="1:12" ht="28.15" customHeight="1" x14ac:dyDescent="0.25">
      <c r="A179" s="226" t="s">
        <v>538</v>
      </c>
      <c r="B179" s="221">
        <v>3</v>
      </c>
      <c r="C179" s="222">
        <v>14</v>
      </c>
      <c r="D179" s="222">
        <v>3</v>
      </c>
      <c r="E179" s="228" t="s">
        <v>539</v>
      </c>
      <c r="F179" s="224">
        <v>0</v>
      </c>
      <c r="G179" s="109">
        <f>+G180</f>
        <v>0</v>
      </c>
      <c r="H179" s="109">
        <f>+H180</f>
        <v>0</v>
      </c>
    </row>
    <row r="180" spans="1:12" ht="39" hidden="1" customHeight="1" x14ac:dyDescent="0.25">
      <c r="A180" s="229" t="s">
        <v>537</v>
      </c>
      <c r="B180" s="229">
        <v>3</v>
      </c>
      <c r="C180" s="230">
        <v>14</v>
      </c>
      <c r="D180" s="230">
        <v>3</v>
      </c>
      <c r="E180" s="225" t="s">
        <v>539</v>
      </c>
      <c r="F180" s="247">
        <v>521</v>
      </c>
      <c r="G180" s="115"/>
      <c r="H180" s="115"/>
    </row>
    <row r="181" spans="1:12" ht="27" customHeight="1" x14ac:dyDescent="0.25">
      <c r="A181" s="226" t="s">
        <v>540</v>
      </c>
      <c r="B181" s="221">
        <v>3</v>
      </c>
      <c r="C181" s="222">
        <v>14</v>
      </c>
      <c r="D181" s="222">
        <v>3</v>
      </c>
      <c r="E181" s="228" t="s">
        <v>541</v>
      </c>
      <c r="F181" s="224">
        <v>0</v>
      </c>
      <c r="G181" s="109">
        <f>+G182</f>
        <v>9.1999999999999993</v>
      </c>
      <c r="H181" s="109">
        <f>+H182</f>
        <v>9.3000000000000007</v>
      </c>
    </row>
    <row r="182" spans="1:12" ht="15" customHeight="1" x14ac:dyDescent="0.25">
      <c r="A182" s="229" t="s">
        <v>326</v>
      </c>
      <c r="B182" s="229">
        <v>3</v>
      </c>
      <c r="C182" s="230">
        <v>14</v>
      </c>
      <c r="D182" s="230">
        <v>3</v>
      </c>
      <c r="E182" s="248" t="s">
        <v>541</v>
      </c>
      <c r="F182" s="232">
        <v>530</v>
      </c>
      <c r="G182" s="115">
        <v>9.1999999999999993</v>
      </c>
      <c r="H182" s="115">
        <v>9.3000000000000007</v>
      </c>
    </row>
    <row r="183" spans="1:12" x14ac:dyDescent="0.25">
      <c r="A183" s="221" t="s">
        <v>594</v>
      </c>
      <c r="B183" s="221">
        <v>4</v>
      </c>
      <c r="C183" s="222"/>
      <c r="D183" s="222"/>
      <c r="E183" s="223"/>
      <c r="F183" s="224"/>
      <c r="G183" s="109">
        <f>+G184+G189+G193+G195+G199+G207+G216+G213</f>
        <v>645977.40000000014</v>
      </c>
      <c r="H183" s="109">
        <f>+H184+H189+H193+H195+H199+H207+H216+H213</f>
        <v>655484.5</v>
      </c>
      <c r="L183" s="220"/>
    </row>
    <row r="184" spans="1:12" s="159" customFormat="1" ht="18" customHeight="1" x14ac:dyDescent="0.25">
      <c r="A184" s="226" t="s">
        <v>397</v>
      </c>
      <c r="B184" s="221">
        <v>4</v>
      </c>
      <c r="C184" s="222">
        <v>7</v>
      </c>
      <c r="D184" s="222">
        <v>1</v>
      </c>
      <c r="E184" s="223"/>
      <c r="F184" s="224"/>
      <c r="G184" s="109">
        <f>SUM(G185:G188)</f>
        <v>184548.3</v>
      </c>
      <c r="H184" s="109">
        <f>SUM(H185:H188)</f>
        <v>187796.3</v>
      </c>
    </row>
    <row r="185" spans="1:12" ht="51" customHeight="1" x14ac:dyDescent="0.25">
      <c r="A185" s="234" t="s">
        <v>398</v>
      </c>
      <c r="B185" s="229">
        <v>4</v>
      </c>
      <c r="C185" s="230">
        <v>7</v>
      </c>
      <c r="D185" s="230">
        <v>1</v>
      </c>
      <c r="E185" s="248" t="s">
        <v>399</v>
      </c>
      <c r="F185" s="232">
        <v>611</v>
      </c>
      <c r="G185" s="115">
        <v>10150.5</v>
      </c>
      <c r="H185" s="115">
        <v>10150.5</v>
      </c>
      <c r="I185" s="234" t="s">
        <v>398</v>
      </c>
      <c r="J185" s="230">
        <v>7</v>
      </c>
      <c r="K185" s="230">
        <v>1</v>
      </c>
    </row>
    <row r="186" spans="1:12" ht="54" customHeight="1" x14ac:dyDescent="0.25">
      <c r="A186" s="234" t="s">
        <v>400</v>
      </c>
      <c r="B186" s="229">
        <v>4</v>
      </c>
      <c r="C186" s="230">
        <v>7</v>
      </c>
      <c r="D186" s="230">
        <v>1</v>
      </c>
      <c r="E186" s="248" t="s">
        <v>401</v>
      </c>
      <c r="F186" s="232">
        <v>621</v>
      </c>
      <c r="G186" s="119">
        <f>52941.5+148.2</f>
        <v>53089.7</v>
      </c>
      <c r="H186" s="119">
        <f>54781.2+128</f>
        <v>54909.2</v>
      </c>
      <c r="I186" s="234" t="s">
        <v>400</v>
      </c>
      <c r="J186" s="230">
        <v>7</v>
      </c>
      <c r="K186" s="230">
        <v>1</v>
      </c>
    </row>
    <row r="187" spans="1:12" ht="53.25" customHeight="1" x14ac:dyDescent="0.25">
      <c r="A187" s="234" t="s">
        <v>398</v>
      </c>
      <c r="B187" s="229">
        <v>4</v>
      </c>
      <c r="C187" s="230">
        <v>7</v>
      </c>
      <c r="D187" s="230">
        <v>1</v>
      </c>
      <c r="E187" s="248" t="s">
        <v>402</v>
      </c>
      <c r="F187" s="232">
        <v>611</v>
      </c>
      <c r="G187" s="115">
        <v>70358.7</v>
      </c>
      <c r="H187" s="115">
        <v>71187.199999999997</v>
      </c>
      <c r="I187" s="234" t="s">
        <v>398</v>
      </c>
      <c r="J187" s="230">
        <v>7</v>
      </c>
      <c r="K187" s="230">
        <v>1</v>
      </c>
    </row>
    <row r="188" spans="1:12" ht="51.75" customHeight="1" x14ac:dyDescent="0.25">
      <c r="A188" s="234" t="s">
        <v>400</v>
      </c>
      <c r="B188" s="229">
        <v>4</v>
      </c>
      <c r="C188" s="230">
        <v>7</v>
      </c>
      <c r="D188" s="230">
        <v>1</v>
      </c>
      <c r="E188" s="248" t="s">
        <v>402</v>
      </c>
      <c r="F188" s="232">
        <v>621</v>
      </c>
      <c r="G188" s="115">
        <v>50949.4</v>
      </c>
      <c r="H188" s="115">
        <v>51549.4</v>
      </c>
      <c r="I188" s="234" t="s">
        <v>400</v>
      </c>
      <c r="J188" s="230">
        <v>7</v>
      </c>
      <c r="K188" s="230">
        <v>1</v>
      </c>
    </row>
    <row r="189" spans="1:12" ht="18" customHeight="1" x14ac:dyDescent="0.25">
      <c r="A189" s="226" t="s">
        <v>404</v>
      </c>
      <c r="B189" s="221">
        <v>4</v>
      </c>
      <c r="C189" s="222">
        <v>7</v>
      </c>
      <c r="D189" s="222">
        <v>2</v>
      </c>
      <c r="E189" s="223"/>
      <c r="F189" s="224"/>
      <c r="G189" s="109">
        <f>SUM(G190:G192)</f>
        <v>395239.3</v>
      </c>
      <c r="H189" s="109">
        <f>SUM(H190:H192)</f>
        <v>401341.2</v>
      </c>
    </row>
    <row r="190" spans="1:12" ht="52.5" customHeight="1" x14ac:dyDescent="0.25">
      <c r="A190" s="234" t="s">
        <v>398</v>
      </c>
      <c r="B190" s="229">
        <v>4</v>
      </c>
      <c r="C190" s="230">
        <v>7</v>
      </c>
      <c r="D190" s="230">
        <v>2</v>
      </c>
      <c r="E190" s="248" t="s">
        <v>405</v>
      </c>
      <c r="F190" s="232">
        <v>611</v>
      </c>
      <c r="G190" s="115">
        <v>33281.300000000003</v>
      </c>
      <c r="H190" s="115">
        <v>35120.9</v>
      </c>
    </row>
    <row r="191" spans="1:12" ht="54.75" customHeight="1" x14ac:dyDescent="0.25">
      <c r="A191" s="234" t="s">
        <v>398</v>
      </c>
      <c r="B191" s="229">
        <v>4</v>
      </c>
      <c r="C191" s="230">
        <v>7</v>
      </c>
      <c r="D191" s="230">
        <v>2</v>
      </c>
      <c r="E191" s="248" t="s">
        <v>406</v>
      </c>
      <c r="F191" s="232">
        <v>611</v>
      </c>
      <c r="G191" s="115">
        <v>360393.1</v>
      </c>
      <c r="H191" s="115">
        <v>364637</v>
      </c>
    </row>
    <row r="192" spans="1:12" ht="54.75" customHeight="1" x14ac:dyDescent="0.25">
      <c r="A192" s="234" t="s">
        <v>398</v>
      </c>
      <c r="B192" s="229">
        <v>4</v>
      </c>
      <c r="C192" s="230">
        <v>7</v>
      </c>
      <c r="D192" s="230">
        <v>2</v>
      </c>
      <c r="E192" s="248" t="s">
        <v>407</v>
      </c>
      <c r="F192" s="232">
        <v>611</v>
      </c>
      <c r="G192" s="115">
        <v>1564.9</v>
      </c>
      <c r="H192" s="115">
        <v>1583.3</v>
      </c>
    </row>
    <row r="193" spans="1:8" ht="20.25" customHeight="1" x14ac:dyDescent="0.25">
      <c r="A193" s="226" t="s">
        <v>408</v>
      </c>
      <c r="B193" s="221">
        <v>4</v>
      </c>
      <c r="C193" s="222">
        <v>7</v>
      </c>
      <c r="D193" s="222">
        <v>3</v>
      </c>
      <c r="E193" s="228"/>
      <c r="F193" s="224"/>
      <c r="G193" s="109">
        <f>+G194</f>
        <v>31182.3</v>
      </c>
      <c r="H193" s="109">
        <f>+H194</f>
        <v>31182.3</v>
      </c>
    </row>
    <row r="194" spans="1:8" ht="54" customHeight="1" x14ac:dyDescent="0.25">
      <c r="A194" s="234" t="s">
        <v>398</v>
      </c>
      <c r="B194" s="229">
        <v>4</v>
      </c>
      <c r="C194" s="230">
        <v>7</v>
      </c>
      <c r="D194" s="230">
        <v>3</v>
      </c>
      <c r="E194" s="225" t="s">
        <v>409</v>
      </c>
      <c r="F194" s="247">
        <v>611</v>
      </c>
      <c r="G194" s="115">
        <v>31182.3</v>
      </c>
      <c r="H194" s="115">
        <v>31182.3</v>
      </c>
    </row>
    <row r="195" spans="1:8" ht="17.25" customHeight="1" x14ac:dyDescent="0.25">
      <c r="A195" s="226" t="s">
        <v>412</v>
      </c>
      <c r="B195" s="221">
        <v>4</v>
      </c>
      <c r="C195" s="222">
        <v>7</v>
      </c>
      <c r="D195" s="222">
        <v>7</v>
      </c>
      <c r="E195" s="228"/>
      <c r="F195" s="224"/>
      <c r="G195" s="109">
        <f>SUM(G196:G198)</f>
        <v>4359.8</v>
      </c>
      <c r="H195" s="109">
        <f>SUM(H196:H198)</f>
        <v>4384.2</v>
      </c>
    </row>
    <row r="196" spans="1:8" ht="51.75" customHeight="1" x14ac:dyDescent="0.25">
      <c r="A196" s="234" t="s">
        <v>398</v>
      </c>
      <c r="B196" s="229">
        <v>4</v>
      </c>
      <c r="C196" s="230">
        <v>7</v>
      </c>
      <c r="D196" s="230">
        <v>7</v>
      </c>
      <c r="E196" s="248" t="s">
        <v>414</v>
      </c>
      <c r="F196" s="232">
        <v>611</v>
      </c>
      <c r="G196" s="115">
        <v>2289.5</v>
      </c>
      <c r="H196" s="115">
        <v>2289.5</v>
      </c>
    </row>
    <row r="197" spans="1:8" ht="51.75" customHeight="1" x14ac:dyDescent="0.25">
      <c r="A197" s="234" t="s">
        <v>398</v>
      </c>
      <c r="B197" s="229">
        <v>4</v>
      </c>
      <c r="C197" s="230">
        <v>7</v>
      </c>
      <c r="D197" s="230">
        <v>7</v>
      </c>
      <c r="E197" s="248" t="s">
        <v>415</v>
      </c>
      <c r="F197" s="232">
        <v>611</v>
      </c>
      <c r="G197" s="115">
        <v>1870.3</v>
      </c>
      <c r="H197" s="115">
        <v>1894.7</v>
      </c>
    </row>
    <row r="198" spans="1:8" ht="27.75" customHeight="1" x14ac:dyDescent="0.25">
      <c r="A198" s="260" t="s">
        <v>416</v>
      </c>
      <c r="B198" s="229">
        <v>4</v>
      </c>
      <c r="C198" s="230">
        <v>7</v>
      </c>
      <c r="D198" s="230">
        <v>7</v>
      </c>
      <c r="E198" s="248" t="s">
        <v>415</v>
      </c>
      <c r="F198" s="232">
        <v>313</v>
      </c>
      <c r="G198" s="115">
        <v>200</v>
      </c>
      <c r="H198" s="115">
        <v>200</v>
      </c>
    </row>
    <row r="199" spans="1:8" ht="27" customHeight="1" x14ac:dyDescent="0.25">
      <c r="A199" s="226" t="s">
        <v>420</v>
      </c>
      <c r="B199" s="221">
        <v>4</v>
      </c>
      <c r="C199" s="222">
        <v>7</v>
      </c>
      <c r="D199" s="222">
        <v>9</v>
      </c>
      <c r="E199" s="228"/>
      <c r="F199" s="224"/>
      <c r="G199" s="109">
        <f>SUM(G200:G206)</f>
        <v>18633.999999999996</v>
      </c>
      <c r="H199" s="109">
        <f>SUM(H200:H206)</f>
        <v>18633.999999999996</v>
      </c>
    </row>
    <row r="200" spans="1:8" ht="14.25" customHeight="1" x14ac:dyDescent="0.25">
      <c r="A200" s="236" t="s">
        <v>330</v>
      </c>
      <c r="B200" s="229">
        <v>4</v>
      </c>
      <c r="C200" s="230">
        <v>7</v>
      </c>
      <c r="D200" s="230">
        <v>9</v>
      </c>
      <c r="E200" s="248" t="s">
        <v>422</v>
      </c>
      <c r="F200" s="232">
        <v>111</v>
      </c>
      <c r="G200" s="115">
        <f>12858.6-273</f>
        <v>12585.6</v>
      </c>
      <c r="H200" s="115">
        <f>12858.6-273</f>
        <v>12585.6</v>
      </c>
    </row>
    <row r="201" spans="1:8" ht="39.75" customHeight="1" x14ac:dyDescent="0.25">
      <c r="A201" s="234" t="s">
        <v>332</v>
      </c>
      <c r="B201" s="229">
        <v>4</v>
      </c>
      <c r="C201" s="230">
        <v>7</v>
      </c>
      <c r="D201" s="230">
        <v>9</v>
      </c>
      <c r="E201" s="248" t="s">
        <v>423</v>
      </c>
      <c r="F201" s="232">
        <v>119</v>
      </c>
      <c r="G201" s="115">
        <f>3883.4-82.4</f>
        <v>3801</v>
      </c>
      <c r="H201" s="115">
        <f>3883.4-82.4</f>
        <v>3801</v>
      </c>
    </row>
    <row r="202" spans="1:8" ht="25.5" x14ac:dyDescent="0.25">
      <c r="A202" s="236" t="s">
        <v>280</v>
      </c>
      <c r="B202" s="229">
        <v>4</v>
      </c>
      <c r="C202" s="230">
        <v>7</v>
      </c>
      <c r="D202" s="230">
        <v>9</v>
      </c>
      <c r="E202" s="248" t="s">
        <v>424</v>
      </c>
      <c r="F202" s="232">
        <v>122</v>
      </c>
      <c r="G202" s="115">
        <v>174</v>
      </c>
      <c r="H202" s="115">
        <v>174</v>
      </c>
    </row>
    <row r="203" spans="1:8" ht="25.5" x14ac:dyDescent="0.25">
      <c r="A203" s="234" t="s">
        <v>282</v>
      </c>
      <c r="B203" s="229">
        <v>4</v>
      </c>
      <c r="C203" s="230">
        <v>7</v>
      </c>
      <c r="D203" s="230">
        <v>9</v>
      </c>
      <c r="E203" s="248" t="s">
        <v>421</v>
      </c>
      <c r="F203" s="232">
        <v>242</v>
      </c>
      <c r="G203" s="115">
        <v>50</v>
      </c>
      <c r="H203" s="115">
        <v>50</v>
      </c>
    </row>
    <row r="204" spans="1:8" ht="38.25" x14ac:dyDescent="0.25">
      <c r="A204" s="236" t="s">
        <v>284</v>
      </c>
      <c r="B204" s="229">
        <v>4</v>
      </c>
      <c r="C204" s="230">
        <v>7</v>
      </c>
      <c r="D204" s="230">
        <v>9</v>
      </c>
      <c r="E204" s="248" t="s">
        <v>421</v>
      </c>
      <c r="F204" s="232">
        <v>244</v>
      </c>
      <c r="G204" s="115">
        <v>2004.5</v>
      </c>
      <c r="H204" s="115">
        <v>2004.5</v>
      </c>
    </row>
    <row r="205" spans="1:8" ht="25.5" x14ac:dyDescent="0.25">
      <c r="A205" s="229" t="s">
        <v>287</v>
      </c>
      <c r="B205" s="229">
        <v>4</v>
      </c>
      <c r="C205" s="230">
        <v>7</v>
      </c>
      <c r="D205" s="230">
        <v>9</v>
      </c>
      <c r="E205" s="248" t="s">
        <v>421</v>
      </c>
      <c r="F205" s="232">
        <v>851</v>
      </c>
      <c r="G205" s="115">
        <v>18.100000000000001</v>
      </c>
      <c r="H205" s="115">
        <v>18.100000000000001</v>
      </c>
    </row>
    <row r="206" spans="1:8" ht="18" customHeight="1" x14ac:dyDescent="0.25">
      <c r="A206" s="229" t="s">
        <v>289</v>
      </c>
      <c r="B206" s="229">
        <v>4</v>
      </c>
      <c r="C206" s="230">
        <v>7</v>
      </c>
      <c r="D206" s="230">
        <v>9</v>
      </c>
      <c r="E206" s="248" t="s">
        <v>421</v>
      </c>
      <c r="F206" s="232">
        <v>852</v>
      </c>
      <c r="G206" s="115">
        <v>0.8</v>
      </c>
      <c r="H206" s="115">
        <v>0.8</v>
      </c>
    </row>
    <row r="207" spans="1:8" ht="26.45" customHeight="1" x14ac:dyDescent="0.25">
      <c r="A207" s="226" t="s">
        <v>427</v>
      </c>
      <c r="B207" s="221">
        <v>4</v>
      </c>
      <c r="C207" s="222">
        <v>7</v>
      </c>
      <c r="D207" s="222">
        <v>9</v>
      </c>
      <c r="E207" s="228"/>
      <c r="F207" s="224"/>
      <c r="G207" s="109">
        <f>SUM(G208:G212)</f>
        <v>733.90000000000009</v>
      </c>
      <c r="H207" s="109">
        <f>SUM(H208:H212)</f>
        <v>733.90000000000009</v>
      </c>
    </row>
    <row r="208" spans="1:8" ht="25.5" x14ac:dyDescent="0.25">
      <c r="A208" s="229" t="s">
        <v>269</v>
      </c>
      <c r="B208" s="229">
        <v>4</v>
      </c>
      <c r="C208" s="230">
        <v>7</v>
      </c>
      <c r="D208" s="230">
        <v>9</v>
      </c>
      <c r="E208" s="248" t="s">
        <v>428</v>
      </c>
      <c r="F208" s="232">
        <v>121</v>
      </c>
      <c r="G208" s="115">
        <v>563.70000000000005</v>
      </c>
      <c r="H208" s="115">
        <v>563.70000000000005</v>
      </c>
    </row>
    <row r="209" spans="1:12" ht="51" x14ac:dyDescent="0.25">
      <c r="A209" s="234" t="s">
        <v>272</v>
      </c>
      <c r="B209" s="229">
        <v>4</v>
      </c>
      <c r="C209" s="230">
        <v>7</v>
      </c>
      <c r="D209" s="230">
        <v>9</v>
      </c>
      <c r="E209" s="248" t="s">
        <v>429</v>
      </c>
      <c r="F209" s="232">
        <v>129</v>
      </c>
      <c r="G209" s="115">
        <v>170.2</v>
      </c>
      <c r="H209" s="115">
        <v>170.2</v>
      </c>
    </row>
    <row r="210" spans="1:12" ht="25.5" hidden="1" x14ac:dyDescent="0.25">
      <c r="A210" s="236" t="s">
        <v>280</v>
      </c>
      <c r="B210" s="229">
        <v>4</v>
      </c>
      <c r="C210" s="230">
        <v>7</v>
      </c>
      <c r="D210" s="230">
        <v>9</v>
      </c>
      <c r="E210" s="225" t="s">
        <v>430</v>
      </c>
      <c r="F210" s="247">
        <v>122</v>
      </c>
      <c r="G210" s="115"/>
      <c r="H210" s="115"/>
    </row>
    <row r="211" spans="1:12" ht="24.75" hidden="1" customHeight="1" x14ac:dyDescent="0.25">
      <c r="A211" s="236" t="s">
        <v>284</v>
      </c>
      <c r="B211" s="229">
        <v>4</v>
      </c>
      <c r="C211" s="230">
        <v>7</v>
      </c>
      <c r="D211" s="230">
        <v>9</v>
      </c>
      <c r="E211" s="225" t="s">
        <v>431</v>
      </c>
      <c r="F211" s="247">
        <v>244</v>
      </c>
      <c r="G211" s="115"/>
      <c r="H211" s="115"/>
    </row>
    <row r="212" spans="1:12" ht="24.75" hidden="1" customHeight="1" x14ac:dyDescent="0.25">
      <c r="A212" s="236" t="s">
        <v>284</v>
      </c>
      <c r="B212" s="229">
        <v>4</v>
      </c>
      <c r="C212" s="230">
        <v>7</v>
      </c>
      <c r="D212" s="230">
        <v>9</v>
      </c>
      <c r="E212" s="225" t="s">
        <v>432</v>
      </c>
      <c r="F212" s="247">
        <v>244</v>
      </c>
      <c r="G212" s="115"/>
      <c r="H212" s="115"/>
    </row>
    <row r="213" spans="1:12" s="159" customFormat="1" ht="25.5" hidden="1" x14ac:dyDescent="0.25">
      <c r="A213" s="226" t="s">
        <v>491</v>
      </c>
      <c r="B213" s="221">
        <v>4</v>
      </c>
      <c r="C213" s="222">
        <v>10</v>
      </c>
      <c r="D213" s="222">
        <v>3</v>
      </c>
      <c r="E213" s="251" t="s">
        <v>492</v>
      </c>
      <c r="F213" s="224">
        <v>0</v>
      </c>
      <c r="G213" s="137">
        <f>+G214</f>
        <v>0</v>
      </c>
      <c r="H213" s="137">
        <f>+H214</f>
        <v>0</v>
      </c>
    </row>
    <row r="214" spans="1:12" s="159" customFormat="1" ht="25.5" hidden="1" x14ac:dyDescent="0.25">
      <c r="A214" s="260" t="s">
        <v>416</v>
      </c>
      <c r="B214" s="229">
        <v>4</v>
      </c>
      <c r="C214" s="230">
        <v>10</v>
      </c>
      <c r="D214" s="230">
        <v>3</v>
      </c>
      <c r="E214" s="162" t="s">
        <v>492</v>
      </c>
      <c r="F214" s="247">
        <v>313</v>
      </c>
      <c r="G214" s="263"/>
      <c r="H214" s="263"/>
    </row>
    <row r="215" spans="1:12" s="159" customFormat="1" ht="27" hidden="1" customHeight="1" x14ac:dyDescent="0.25">
      <c r="A215" s="236" t="s">
        <v>284</v>
      </c>
      <c r="B215" s="229">
        <v>7</v>
      </c>
      <c r="C215" s="230">
        <v>10</v>
      </c>
      <c r="D215" s="230">
        <v>3</v>
      </c>
      <c r="E215" s="162" t="s">
        <v>471</v>
      </c>
      <c r="F215" s="247">
        <v>244</v>
      </c>
      <c r="G215" s="263"/>
      <c r="H215" s="263"/>
    </row>
    <row r="216" spans="1:12" ht="27.75" customHeight="1" x14ac:dyDescent="0.25">
      <c r="A216" s="226" t="s">
        <v>501</v>
      </c>
      <c r="B216" s="221">
        <v>4</v>
      </c>
      <c r="C216" s="222">
        <v>10</v>
      </c>
      <c r="D216" s="222">
        <v>4</v>
      </c>
      <c r="E216" s="228"/>
      <c r="F216" s="224"/>
      <c r="G216" s="109">
        <f>+G217+G218</f>
        <v>11279.8</v>
      </c>
      <c r="H216" s="109">
        <f>+H217+H218</f>
        <v>11412.6</v>
      </c>
    </row>
    <row r="217" spans="1:12" ht="29.45" customHeight="1" x14ac:dyDescent="0.25">
      <c r="A217" s="260" t="s">
        <v>416</v>
      </c>
      <c r="B217" s="229">
        <v>4</v>
      </c>
      <c r="C217" s="230">
        <v>10</v>
      </c>
      <c r="D217" s="230">
        <v>4</v>
      </c>
      <c r="E217" s="248" t="s">
        <v>502</v>
      </c>
      <c r="F217" s="232">
        <v>313</v>
      </c>
      <c r="G217" s="115">
        <v>11019.8</v>
      </c>
      <c r="H217" s="115">
        <v>11152.6</v>
      </c>
    </row>
    <row r="218" spans="1:12" ht="51" x14ac:dyDescent="0.25">
      <c r="A218" s="229" t="s">
        <v>374</v>
      </c>
      <c r="B218" s="229">
        <v>4</v>
      </c>
      <c r="C218" s="230">
        <v>10</v>
      </c>
      <c r="D218" s="230">
        <v>4</v>
      </c>
      <c r="E218" s="248" t="s">
        <v>502</v>
      </c>
      <c r="F218" s="232">
        <v>811</v>
      </c>
      <c r="G218" s="115">
        <v>260</v>
      </c>
      <c r="H218" s="115">
        <v>260</v>
      </c>
    </row>
    <row r="219" spans="1:12" ht="15" customHeight="1" x14ac:dyDescent="0.25">
      <c r="A219" s="262" t="s">
        <v>595</v>
      </c>
      <c r="B219" s="221">
        <v>5</v>
      </c>
      <c r="C219" s="222"/>
      <c r="D219" s="222"/>
      <c r="E219" s="228"/>
      <c r="F219" s="224"/>
      <c r="G219" s="109">
        <f>+G220+G223+G225+G232+G241+G236</f>
        <v>75894.2</v>
      </c>
      <c r="H219" s="109">
        <f>+H220+H223+H225+H232+H241+H236</f>
        <v>75894.2</v>
      </c>
      <c r="L219" s="220"/>
    </row>
    <row r="220" spans="1:12" ht="16.5" customHeight="1" x14ac:dyDescent="0.25">
      <c r="A220" s="226" t="s">
        <v>596</v>
      </c>
      <c r="B220" s="221">
        <v>5</v>
      </c>
      <c r="C220" s="222">
        <v>7</v>
      </c>
      <c r="D220" s="222">
        <v>3</v>
      </c>
      <c r="E220" s="228" t="s">
        <v>409</v>
      </c>
      <c r="F220" s="224">
        <v>0</v>
      </c>
      <c r="G220" s="109">
        <f>+G221+G222</f>
        <v>24901</v>
      </c>
      <c r="H220" s="109">
        <f>+H221+H222</f>
        <v>24901</v>
      </c>
    </row>
    <row r="221" spans="1:12" ht="51" customHeight="1" x14ac:dyDescent="0.25">
      <c r="A221" s="234" t="s">
        <v>398</v>
      </c>
      <c r="B221" s="229">
        <v>5</v>
      </c>
      <c r="C221" s="230">
        <v>7</v>
      </c>
      <c r="D221" s="230">
        <v>3</v>
      </c>
      <c r="E221" s="225" t="s">
        <v>409</v>
      </c>
      <c r="F221" s="247">
        <v>611</v>
      </c>
      <c r="G221" s="115">
        <v>24901</v>
      </c>
      <c r="H221" s="115">
        <v>24901</v>
      </c>
    </row>
    <row r="222" spans="1:12" ht="51" hidden="1" customHeight="1" x14ac:dyDescent="0.25">
      <c r="A222" s="234" t="s">
        <v>398</v>
      </c>
      <c r="B222" s="229">
        <v>5</v>
      </c>
      <c r="C222" s="230">
        <v>7</v>
      </c>
      <c r="D222" s="230">
        <v>3</v>
      </c>
      <c r="E222" s="225" t="s">
        <v>410</v>
      </c>
      <c r="F222" s="247">
        <v>611</v>
      </c>
      <c r="G222" s="115"/>
      <c r="H222" s="115"/>
    </row>
    <row r="223" spans="1:12" ht="17.25" customHeight="1" x14ac:dyDescent="0.25">
      <c r="A223" s="226" t="s">
        <v>435</v>
      </c>
      <c r="B223" s="221">
        <v>5</v>
      </c>
      <c r="C223" s="222">
        <v>8</v>
      </c>
      <c r="D223" s="222">
        <v>1</v>
      </c>
      <c r="E223" s="228"/>
      <c r="F223" s="224"/>
      <c r="G223" s="109">
        <f>+G224</f>
        <v>10330.799999999999</v>
      </c>
      <c r="H223" s="109">
        <f>+H224</f>
        <v>10330.799999999999</v>
      </c>
    </row>
    <row r="224" spans="1:12" ht="52.5" customHeight="1" x14ac:dyDescent="0.25">
      <c r="A224" s="234" t="s">
        <v>398</v>
      </c>
      <c r="B224" s="229">
        <v>5</v>
      </c>
      <c r="C224" s="230">
        <v>8</v>
      </c>
      <c r="D224" s="230">
        <v>1</v>
      </c>
      <c r="E224" s="162" t="s">
        <v>437</v>
      </c>
      <c r="F224" s="232">
        <v>611</v>
      </c>
      <c r="G224" s="115">
        <v>10330.799999999999</v>
      </c>
      <c r="H224" s="115">
        <v>10330.799999999999</v>
      </c>
    </row>
    <row r="225" spans="1:8" ht="13.5" customHeight="1" x14ac:dyDescent="0.25">
      <c r="A225" s="226" t="s">
        <v>438</v>
      </c>
      <c r="B225" s="221">
        <v>5</v>
      </c>
      <c r="C225" s="222">
        <v>8</v>
      </c>
      <c r="D225" s="222">
        <v>1</v>
      </c>
      <c r="E225" s="228"/>
      <c r="F225" s="224"/>
      <c r="G225" s="109">
        <f>+G226+G227+G228+G229+G230+G231</f>
        <v>20894.099999999999</v>
      </c>
      <c r="H225" s="109">
        <f>+H226+H227+H228+H229+H230+H231</f>
        <v>20894.099999999999</v>
      </c>
    </row>
    <row r="226" spans="1:8" ht="53.25" customHeight="1" x14ac:dyDescent="0.25">
      <c r="A226" s="234" t="s">
        <v>398</v>
      </c>
      <c r="B226" s="229">
        <v>5</v>
      </c>
      <c r="C226" s="230">
        <v>8</v>
      </c>
      <c r="D226" s="230">
        <v>1</v>
      </c>
      <c r="E226" s="162" t="s">
        <v>440</v>
      </c>
      <c r="F226" s="232">
        <v>611</v>
      </c>
      <c r="G226" s="115">
        <v>14860.9</v>
      </c>
      <c r="H226" s="115">
        <v>14860.9</v>
      </c>
    </row>
    <row r="227" spans="1:8" ht="53.25" hidden="1" customHeight="1" x14ac:dyDescent="0.25">
      <c r="A227" s="234" t="s">
        <v>398</v>
      </c>
      <c r="B227" s="229">
        <v>5</v>
      </c>
      <c r="C227" s="230">
        <v>8</v>
      </c>
      <c r="D227" s="230">
        <v>1</v>
      </c>
      <c r="E227" s="162" t="s">
        <v>441</v>
      </c>
      <c r="F227" s="247">
        <v>611</v>
      </c>
      <c r="G227" s="115"/>
      <c r="H227" s="115"/>
    </row>
    <row r="228" spans="1:8" ht="18.75" customHeight="1" x14ac:dyDescent="0.25">
      <c r="A228" s="236" t="s">
        <v>330</v>
      </c>
      <c r="B228" s="229">
        <v>5</v>
      </c>
      <c r="C228" s="230">
        <v>8</v>
      </c>
      <c r="D228" s="230">
        <v>1</v>
      </c>
      <c r="E228" s="162" t="s">
        <v>439</v>
      </c>
      <c r="F228" s="232">
        <v>111</v>
      </c>
      <c r="G228" s="115">
        <v>4518.2</v>
      </c>
      <c r="H228" s="115">
        <v>4518.2</v>
      </c>
    </row>
    <row r="229" spans="1:8" ht="38.25" customHeight="1" x14ac:dyDescent="0.25">
      <c r="A229" s="234" t="s">
        <v>332</v>
      </c>
      <c r="B229" s="229">
        <v>5</v>
      </c>
      <c r="C229" s="230">
        <v>8</v>
      </c>
      <c r="D229" s="230">
        <v>1</v>
      </c>
      <c r="E229" s="162" t="s">
        <v>439</v>
      </c>
      <c r="F229" s="232">
        <v>119</v>
      </c>
      <c r="G229" s="115">
        <v>1364.5</v>
      </c>
      <c r="H229" s="115">
        <v>1364.5</v>
      </c>
    </row>
    <row r="230" spans="1:8" ht="25.5" customHeight="1" x14ac:dyDescent="0.25">
      <c r="A230" s="236" t="s">
        <v>280</v>
      </c>
      <c r="B230" s="229">
        <v>5</v>
      </c>
      <c r="C230" s="230">
        <v>8</v>
      </c>
      <c r="D230" s="230">
        <v>1</v>
      </c>
      <c r="E230" s="162" t="s">
        <v>442</v>
      </c>
      <c r="F230" s="232">
        <v>122</v>
      </c>
      <c r="G230" s="115">
        <v>100.5</v>
      </c>
      <c r="H230" s="115">
        <v>100.5</v>
      </c>
    </row>
    <row r="231" spans="1:8" ht="38.450000000000003" customHeight="1" x14ac:dyDescent="0.25">
      <c r="A231" s="236" t="s">
        <v>284</v>
      </c>
      <c r="B231" s="229"/>
      <c r="C231" s="230"/>
      <c r="D231" s="230"/>
      <c r="E231" s="162" t="s">
        <v>442</v>
      </c>
      <c r="F231" s="232">
        <v>244</v>
      </c>
      <c r="G231" s="115">
        <v>50</v>
      </c>
      <c r="H231" s="115">
        <v>50</v>
      </c>
    </row>
    <row r="232" spans="1:8" ht="25.5" x14ac:dyDescent="0.25">
      <c r="A232" s="226" t="s">
        <v>444</v>
      </c>
      <c r="B232" s="221">
        <v>5</v>
      </c>
      <c r="C232" s="222">
        <v>8</v>
      </c>
      <c r="D232" s="222">
        <v>4</v>
      </c>
      <c r="E232" s="228"/>
      <c r="F232" s="224"/>
      <c r="G232" s="109">
        <f>SUM(G233:G235)</f>
        <v>733.4</v>
      </c>
      <c r="H232" s="109">
        <f>SUM(H233:H235)</f>
        <v>733.4</v>
      </c>
    </row>
    <row r="233" spans="1:8" ht="25.5" x14ac:dyDescent="0.25">
      <c r="A233" s="229" t="s">
        <v>269</v>
      </c>
      <c r="B233" s="229">
        <v>5</v>
      </c>
      <c r="C233" s="230">
        <v>8</v>
      </c>
      <c r="D233" s="230">
        <v>4</v>
      </c>
      <c r="E233" s="162" t="s">
        <v>445</v>
      </c>
      <c r="F233" s="232">
        <v>121</v>
      </c>
      <c r="G233" s="115">
        <v>563.29999999999995</v>
      </c>
      <c r="H233" s="115">
        <v>563.29999999999995</v>
      </c>
    </row>
    <row r="234" spans="1:8" ht="51" x14ac:dyDescent="0.25">
      <c r="A234" s="234" t="s">
        <v>272</v>
      </c>
      <c r="B234" s="229">
        <v>5</v>
      </c>
      <c r="C234" s="230">
        <v>8</v>
      </c>
      <c r="D234" s="230">
        <v>4</v>
      </c>
      <c r="E234" s="162" t="s">
        <v>445</v>
      </c>
      <c r="F234" s="232">
        <v>129</v>
      </c>
      <c r="G234" s="115">
        <v>170.1</v>
      </c>
      <c r="H234" s="115">
        <v>170.1</v>
      </c>
    </row>
    <row r="235" spans="1:8" ht="25.5" hidden="1" x14ac:dyDescent="0.25">
      <c r="A235" s="236" t="s">
        <v>280</v>
      </c>
      <c r="B235" s="229">
        <v>5</v>
      </c>
      <c r="C235" s="230">
        <v>8</v>
      </c>
      <c r="D235" s="230">
        <v>4</v>
      </c>
      <c r="E235" s="162" t="s">
        <v>446</v>
      </c>
      <c r="F235" s="247">
        <v>122</v>
      </c>
      <c r="G235" s="115"/>
      <c r="H235" s="115"/>
    </row>
    <row r="236" spans="1:8" ht="25.5" hidden="1" x14ac:dyDescent="0.25">
      <c r="A236" s="226" t="s">
        <v>583</v>
      </c>
      <c r="B236" s="229">
        <v>5</v>
      </c>
      <c r="C236" s="228" t="s">
        <v>448</v>
      </c>
      <c r="D236" s="228" t="s">
        <v>449</v>
      </c>
      <c r="E236" s="252" t="s">
        <v>450</v>
      </c>
      <c r="F236" s="224"/>
      <c r="G236" s="109">
        <f>SUM(G237:G240)</f>
        <v>0</v>
      </c>
      <c r="H236" s="109">
        <f>SUM(H237:H240)</f>
        <v>0</v>
      </c>
    </row>
    <row r="237" spans="1:8" hidden="1" x14ac:dyDescent="0.25">
      <c r="A237" s="236" t="s">
        <v>330</v>
      </c>
      <c r="B237" s="229">
        <v>5</v>
      </c>
      <c r="C237" s="225" t="s">
        <v>448</v>
      </c>
      <c r="D237" s="225" t="s">
        <v>449</v>
      </c>
      <c r="E237" s="248" t="s">
        <v>597</v>
      </c>
      <c r="F237" s="225" t="s">
        <v>451</v>
      </c>
      <c r="G237" s="115"/>
      <c r="H237" s="115"/>
    </row>
    <row r="238" spans="1:8" ht="38.25" hidden="1" customHeight="1" x14ac:dyDescent="0.25">
      <c r="A238" s="234" t="s">
        <v>332</v>
      </c>
      <c r="B238" s="229">
        <v>5</v>
      </c>
      <c r="C238" s="225" t="s">
        <v>448</v>
      </c>
      <c r="D238" s="225" t="s">
        <v>449</v>
      </c>
      <c r="E238" s="248" t="s">
        <v>598</v>
      </c>
      <c r="F238" s="225" t="s">
        <v>452</v>
      </c>
      <c r="G238" s="115"/>
      <c r="H238" s="115"/>
    </row>
    <row r="239" spans="1:8" ht="38.25" hidden="1" x14ac:dyDescent="0.25">
      <c r="A239" s="236" t="s">
        <v>284</v>
      </c>
      <c r="B239" s="229">
        <v>5</v>
      </c>
      <c r="C239" s="225" t="s">
        <v>448</v>
      </c>
      <c r="D239" s="225" t="s">
        <v>449</v>
      </c>
      <c r="E239" s="248" t="s">
        <v>585</v>
      </c>
      <c r="F239" s="247">
        <v>244</v>
      </c>
      <c r="G239" s="115"/>
      <c r="H239" s="115"/>
    </row>
    <row r="240" spans="1:8" ht="38.25" hidden="1" x14ac:dyDescent="0.25">
      <c r="A240" s="236" t="s">
        <v>284</v>
      </c>
      <c r="B240" s="229">
        <v>5</v>
      </c>
      <c r="C240" s="225" t="s">
        <v>448</v>
      </c>
      <c r="D240" s="225" t="s">
        <v>449</v>
      </c>
      <c r="E240" s="248" t="s">
        <v>453</v>
      </c>
      <c r="F240" s="247">
        <v>244</v>
      </c>
      <c r="G240" s="115"/>
      <c r="H240" s="115"/>
    </row>
    <row r="241" spans="1:14" ht="27" customHeight="1" x14ac:dyDescent="0.25">
      <c r="A241" s="226" t="s">
        <v>454</v>
      </c>
      <c r="B241" s="221">
        <v>5</v>
      </c>
      <c r="C241" s="222">
        <v>8</v>
      </c>
      <c r="D241" s="222">
        <v>4</v>
      </c>
      <c r="E241" s="228"/>
      <c r="F241" s="224"/>
      <c r="G241" s="109">
        <f>SUM(G242:G248)</f>
        <v>19034.899999999998</v>
      </c>
      <c r="H241" s="109">
        <f>SUM(H242:H248)</f>
        <v>19034.899999999998</v>
      </c>
    </row>
    <row r="242" spans="1:14" ht="16.149999999999999" customHeight="1" x14ac:dyDescent="0.25">
      <c r="A242" s="236" t="s">
        <v>330</v>
      </c>
      <c r="B242" s="229">
        <v>5</v>
      </c>
      <c r="C242" s="230">
        <v>8</v>
      </c>
      <c r="D242" s="230">
        <v>4</v>
      </c>
      <c r="E242" s="162" t="s">
        <v>455</v>
      </c>
      <c r="F242" s="232">
        <v>111</v>
      </c>
      <c r="G242" s="115">
        <v>13529.6</v>
      </c>
      <c r="H242" s="115">
        <v>13529.6</v>
      </c>
    </row>
    <row r="243" spans="1:14" ht="40.5" customHeight="1" x14ac:dyDescent="0.25">
      <c r="A243" s="234" t="s">
        <v>332</v>
      </c>
      <c r="B243" s="229">
        <v>5</v>
      </c>
      <c r="C243" s="230">
        <v>8</v>
      </c>
      <c r="D243" s="230">
        <v>4</v>
      </c>
      <c r="E243" s="162" t="s">
        <v>455</v>
      </c>
      <c r="F243" s="232">
        <v>119</v>
      </c>
      <c r="G243" s="115">
        <v>4085.9</v>
      </c>
      <c r="H243" s="115">
        <v>4085.9</v>
      </c>
    </row>
    <row r="244" spans="1:14" ht="28.9" customHeight="1" x14ac:dyDescent="0.25">
      <c r="A244" s="236" t="s">
        <v>280</v>
      </c>
      <c r="B244" s="229">
        <v>5</v>
      </c>
      <c r="C244" s="244">
        <v>8</v>
      </c>
      <c r="D244" s="244">
        <v>4</v>
      </c>
      <c r="E244" s="162" t="s">
        <v>455</v>
      </c>
      <c r="F244" s="232">
        <v>122</v>
      </c>
      <c r="G244" s="115">
        <v>50</v>
      </c>
      <c r="H244" s="115">
        <v>50</v>
      </c>
    </row>
    <row r="245" spans="1:14" ht="25.5" x14ac:dyDescent="0.25">
      <c r="A245" s="234" t="s">
        <v>282</v>
      </c>
      <c r="B245" s="229">
        <v>5</v>
      </c>
      <c r="C245" s="230">
        <v>8</v>
      </c>
      <c r="D245" s="230">
        <v>4</v>
      </c>
      <c r="E245" s="162" t="s">
        <v>455</v>
      </c>
      <c r="F245" s="232">
        <v>242</v>
      </c>
      <c r="G245" s="115">
        <v>319</v>
      </c>
      <c r="H245" s="115">
        <v>319</v>
      </c>
    </row>
    <row r="246" spans="1:14" ht="38.25" x14ac:dyDescent="0.25">
      <c r="A246" s="236" t="s">
        <v>284</v>
      </c>
      <c r="B246" s="229">
        <v>5</v>
      </c>
      <c r="C246" s="230">
        <v>8</v>
      </c>
      <c r="D246" s="230">
        <v>4</v>
      </c>
      <c r="E246" s="162" t="s">
        <v>455</v>
      </c>
      <c r="F246" s="232">
        <v>244</v>
      </c>
      <c r="G246" s="263">
        <v>1039.8</v>
      </c>
      <c r="H246" s="263">
        <v>1039.8</v>
      </c>
    </row>
    <row r="247" spans="1:14" ht="25.5" x14ac:dyDescent="0.25">
      <c r="A247" s="229" t="s">
        <v>303</v>
      </c>
      <c r="B247" s="229">
        <v>5</v>
      </c>
      <c r="C247" s="230">
        <v>8</v>
      </c>
      <c r="D247" s="230">
        <v>4</v>
      </c>
      <c r="E247" s="162" t="s">
        <v>455</v>
      </c>
      <c r="F247" s="232">
        <v>851</v>
      </c>
      <c r="G247" s="263">
        <v>10.6</v>
      </c>
      <c r="H247" s="263">
        <v>10.6</v>
      </c>
    </row>
    <row r="248" spans="1:14" ht="15" hidden="1" customHeight="1" x14ac:dyDescent="0.25">
      <c r="A248" s="229" t="s">
        <v>289</v>
      </c>
      <c r="B248" s="229">
        <v>5</v>
      </c>
      <c r="C248" s="230">
        <v>8</v>
      </c>
      <c r="D248" s="230">
        <v>4</v>
      </c>
      <c r="E248" s="162" t="s">
        <v>457</v>
      </c>
      <c r="F248" s="247">
        <v>852</v>
      </c>
      <c r="G248" s="263"/>
      <c r="H248" s="263"/>
    </row>
    <row r="249" spans="1:14" s="159" customFormat="1" ht="26.25" customHeight="1" x14ac:dyDescent="0.25">
      <c r="A249" s="262" t="s">
        <v>599</v>
      </c>
      <c r="B249" s="221">
        <v>7</v>
      </c>
      <c r="C249" s="222"/>
      <c r="D249" s="222"/>
      <c r="E249" s="228"/>
      <c r="F249" s="224"/>
      <c r="G249" s="137">
        <f>+G253+G255+G257+G260+G263+G266+G269+G272+G275+G277+G285+G287+G290+G250+G281</f>
        <v>147679.5</v>
      </c>
      <c r="H249" s="137">
        <f>+H253+H255+H257+H260+H263+H266+H269+H272+H275+H277+H285+H287+H290+H250+H281</f>
        <v>152540.79999999999</v>
      </c>
      <c r="L249" s="240"/>
    </row>
    <row r="250" spans="1:14" s="159" customFormat="1" ht="26.25" customHeight="1" x14ac:dyDescent="0.25">
      <c r="A250" s="262" t="s">
        <v>503</v>
      </c>
      <c r="B250" s="221">
        <v>7</v>
      </c>
      <c r="C250" s="222">
        <v>7</v>
      </c>
      <c r="D250" s="222">
        <v>9</v>
      </c>
      <c r="E250" s="252"/>
      <c r="F250" s="224"/>
      <c r="G250" s="137">
        <f>SUM(G251:G252)</f>
        <v>355.4</v>
      </c>
      <c r="H250" s="137">
        <f>SUM(H251:H252)</f>
        <v>355.4</v>
      </c>
      <c r="L250" s="240"/>
    </row>
    <row r="251" spans="1:14" s="159" customFormat="1" ht="15" customHeight="1" x14ac:dyDescent="0.25">
      <c r="A251" s="236" t="s">
        <v>330</v>
      </c>
      <c r="B251" s="229">
        <v>7</v>
      </c>
      <c r="C251" s="230">
        <v>7</v>
      </c>
      <c r="D251" s="230">
        <v>9</v>
      </c>
      <c r="E251" s="248" t="s">
        <v>600</v>
      </c>
      <c r="F251" s="247">
        <v>111</v>
      </c>
      <c r="G251" s="263">
        <v>273</v>
      </c>
      <c r="H251" s="263">
        <v>273</v>
      </c>
      <c r="L251" s="240"/>
    </row>
    <row r="252" spans="1:14" s="159" customFormat="1" ht="42.6" customHeight="1" x14ac:dyDescent="0.25">
      <c r="A252" s="234" t="s">
        <v>332</v>
      </c>
      <c r="B252" s="229">
        <v>7</v>
      </c>
      <c r="C252" s="230">
        <v>7</v>
      </c>
      <c r="D252" s="230">
        <v>9</v>
      </c>
      <c r="E252" s="248" t="s">
        <v>600</v>
      </c>
      <c r="F252" s="247">
        <v>119</v>
      </c>
      <c r="G252" s="263">
        <v>82.4</v>
      </c>
      <c r="H252" s="263">
        <v>82.4</v>
      </c>
      <c r="L252" s="240"/>
    </row>
    <row r="253" spans="1:14" s="159" customFormat="1" ht="13.5" customHeight="1" x14ac:dyDescent="0.25">
      <c r="A253" s="226" t="s">
        <v>464</v>
      </c>
      <c r="B253" s="221">
        <v>7</v>
      </c>
      <c r="C253" s="222">
        <v>10</v>
      </c>
      <c r="D253" s="222">
        <v>1</v>
      </c>
      <c r="E253" s="228" t="s">
        <v>466</v>
      </c>
      <c r="F253" s="224">
        <v>0</v>
      </c>
      <c r="G253" s="137">
        <f>+G254</f>
        <v>616</v>
      </c>
      <c r="H253" s="137">
        <f>+H254</f>
        <v>616</v>
      </c>
      <c r="N253" s="268"/>
    </row>
    <row r="254" spans="1:14" s="159" customFormat="1" ht="17.25" customHeight="1" x14ac:dyDescent="0.25">
      <c r="A254" s="260" t="s">
        <v>465</v>
      </c>
      <c r="B254" s="229">
        <v>7</v>
      </c>
      <c r="C254" s="230">
        <v>10</v>
      </c>
      <c r="D254" s="230">
        <v>1</v>
      </c>
      <c r="E254" s="225" t="s">
        <v>466</v>
      </c>
      <c r="F254" s="247">
        <v>312</v>
      </c>
      <c r="G254" s="263">
        <v>616</v>
      </c>
      <c r="H254" s="263">
        <v>616</v>
      </c>
    </row>
    <row r="255" spans="1:14" ht="27" customHeight="1" x14ac:dyDescent="0.25">
      <c r="A255" s="226" t="s">
        <v>477</v>
      </c>
      <c r="B255" s="221">
        <v>7</v>
      </c>
      <c r="C255" s="222">
        <v>10</v>
      </c>
      <c r="D255" s="222">
        <v>3</v>
      </c>
      <c r="E255" s="251" t="s">
        <v>478</v>
      </c>
      <c r="F255" s="224">
        <v>0</v>
      </c>
      <c r="G255" s="137">
        <f>+G256</f>
        <v>698.7</v>
      </c>
      <c r="H255" s="137">
        <f>+H256</f>
        <v>706.9</v>
      </c>
    </row>
    <row r="256" spans="1:14" ht="25.5" x14ac:dyDescent="0.25">
      <c r="A256" s="260" t="s">
        <v>416</v>
      </c>
      <c r="B256" s="229">
        <v>7</v>
      </c>
      <c r="C256" s="230">
        <v>10</v>
      </c>
      <c r="D256" s="230">
        <v>3</v>
      </c>
      <c r="E256" s="162" t="s">
        <v>478</v>
      </c>
      <c r="F256" s="232">
        <v>313</v>
      </c>
      <c r="G256" s="263">
        <v>698.7</v>
      </c>
      <c r="H256" s="263">
        <v>706.9</v>
      </c>
    </row>
    <row r="257" spans="1:8" ht="27" customHeight="1" x14ac:dyDescent="0.25">
      <c r="A257" s="226" t="s">
        <v>479</v>
      </c>
      <c r="B257" s="221">
        <v>7</v>
      </c>
      <c r="C257" s="222">
        <v>10</v>
      </c>
      <c r="D257" s="222">
        <v>3</v>
      </c>
      <c r="E257" s="228" t="s">
        <v>480</v>
      </c>
      <c r="F257" s="224">
        <v>0</v>
      </c>
      <c r="G257" s="137">
        <f>+G258+G259</f>
        <v>2131.3000000000002</v>
      </c>
      <c r="H257" s="137">
        <f>+H258+H259</f>
        <v>2156.2999999999997</v>
      </c>
    </row>
    <row r="258" spans="1:8" s="159" customFormat="1" ht="25.5" x14ac:dyDescent="0.25">
      <c r="A258" s="260" t="s">
        <v>416</v>
      </c>
      <c r="B258" s="229">
        <v>7</v>
      </c>
      <c r="C258" s="230">
        <v>10</v>
      </c>
      <c r="D258" s="230">
        <v>3</v>
      </c>
      <c r="E258" s="225" t="s">
        <v>480</v>
      </c>
      <c r="F258" s="247">
        <v>313</v>
      </c>
      <c r="G258" s="263">
        <v>241.4</v>
      </c>
      <c r="H258" s="263">
        <v>244.2</v>
      </c>
    </row>
    <row r="259" spans="1:8" s="159" customFormat="1" ht="25.5" x14ac:dyDescent="0.25">
      <c r="A259" s="260" t="s">
        <v>416</v>
      </c>
      <c r="B259" s="229">
        <v>7</v>
      </c>
      <c r="C259" s="230">
        <v>10</v>
      </c>
      <c r="D259" s="230">
        <v>3</v>
      </c>
      <c r="E259" s="225" t="s">
        <v>480</v>
      </c>
      <c r="F259" s="247">
        <v>313</v>
      </c>
      <c r="G259" s="263">
        <v>1889.9</v>
      </c>
      <c r="H259" s="263">
        <v>1912.1</v>
      </c>
    </row>
    <row r="260" spans="1:8" s="159" customFormat="1" ht="25.5" x14ac:dyDescent="0.25">
      <c r="A260" s="226" t="s">
        <v>481</v>
      </c>
      <c r="B260" s="221">
        <v>7</v>
      </c>
      <c r="C260" s="222">
        <v>10</v>
      </c>
      <c r="D260" s="222">
        <v>3</v>
      </c>
      <c r="E260" s="228" t="s">
        <v>482</v>
      </c>
      <c r="F260" s="224">
        <v>0</v>
      </c>
      <c r="G260" s="137">
        <f>+G261+G262</f>
        <v>15192.9</v>
      </c>
      <c r="H260" s="137">
        <f>+H261+H262</f>
        <v>15371.8</v>
      </c>
    </row>
    <row r="261" spans="1:8" ht="29.25" customHeight="1" x14ac:dyDescent="0.25">
      <c r="A261" s="260" t="s">
        <v>416</v>
      </c>
      <c r="B261" s="229">
        <v>7</v>
      </c>
      <c r="C261" s="230">
        <v>10</v>
      </c>
      <c r="D261" s="230">
        <v>3</v>
      </c>
      <c r="E261" s="248" t="s">
        <v>482</v>
      </c>
      <c r="F261" s="232">
        <v>313</v>
      </c>
      <c r="G261" s="263">
        <v>15048.9</v>
      </c>
      <c r="H261" s="263">
        <v>15227.8</v>
      </c>
    </row>
    <row r="262" spans="1:8" ht="38.450000000000003" customHeight="1" x14ac:dyDescent="0.25">
      <c r="A262" s="236" t="s">
        <v>284</v>
      </c>
      <c r="B262" s="229">
        <v>7</v>
      </c>
      <c r="C262" s="230">
        <v>10</v>
      </c>
      <c r="D262" s="230">
        <v>3</v>
      </c>
      <c r="E262" s="248" t="s">
        <v>482</v>
      </c>
      <c r="F262" s="232">
        <v>244</v>
      </c>
      <c r="G262" s="263">
        <v>144</v>
      </c>
      <c r="H262" s="263">
        <v>144</v>
      </c>
    </row>
    <row r="263" spans="1:8" ht="38.25" customHeight="1" x14ac:dyDescent="0.25">
      <c r="A263" s="226" t="s">
        <v>483</v>
      </c>
      <c r="B263" s="221">
        <v>7</v>
      </c>
      <c r="C263" s="222">
        <v>10</v>
      </c>
      <c r="D263" s="222">
        <v>3</v>
      </c>
      <c r="E263" s="251" t="s">
        <v>484</v>
      </c>
      <c r="F263" s="224">
        <v>0</v>
      </c>
      <c r="G263" s="137">
        <f>+G264+G265</f>
        <v>11184.599999999999</v>
      </c>
      <c r="H263" s="137">
        <f>+H264+H265</f>
        <v>11316.3</v>
      </c>
    </row>
    <row r="264" spans="1:8" ht="27.75" customHeight="1" x14ac:dyDescent="0.25">
      <c r="A264" s="260" t="s">
        <v>416</v>
      </c>
      <c r="B264" s="229">
        <v>7</v>
      </c>
      <c r="C264" s="230">
        <v>10</v>
      </c>
      <c r="D264" s="230">
        <v>3</v>
      </c>
      <c r="E264" s="162" t="s">
        <v>484</v>
      </c>
      <c r="F264" s="232">
        <v>313</v>
      </c>
      <c r="G264" s="263">
        <v>10934.8</v>
      </c>
      <c r="H264" s="263">
        <v>11066.5</v>
      </c>
    </row>
    <row r="265" spans="1:8" ht="38.450000000000003" customHeight="1" x14ac:dyDescent="0.25">
      <c r="A265" s="236" t="s">
        <v>284</v>
      </c>
      <c r="B265" s="229">
        <v>7</v>
      </c>
      <c r="C265" s="230">
        <v>10</v>
      </c>
      <c r="D265" s="230">
        <v>3</v>
      </c>
      <c r="E265" s="162" t="s">
        <v>484</v>
      </c>
      <c r="F265" s="232">
        <v>244</v>
      </c>
      <c r="G265" s="263">
        <f>199.8+50</f>
        <v>249.8</v>
      </c>
      <c r="H265" s="263">
        <f>199.8+50</f>
        <v>249.8</v>
      </c>
    </row>
    <row r="266" spans="1:8" ht="27.75" customHeight="1" x14ac:dyDescent="0.25">
      <c r="A266" s="226" t="s">
        <v>485</v>
      </c>
      <c r="B266" s="221">
        <v>7</v>
      </c>
      <c r="C266" s="222">
        <v>10</v>
      </c>
      <c r="D266" s="222">
        <v>3</v>
      </c>
      <c r="E266" s="251" t="s">
        <v>486</v>
      </c>
      <c r="F266" s="224">
        <v>0</v>
      </c>
      <c r="G266" s="137">
        <f>+G267+G268</f>
        <v>33.400000000000006</v>
      </c>
      <c r="H266" s="137">
        <f>+H267+H268</f>
        <v>33.800000000000004</v>
      </c>
    </row>
    <row r="267" spans="1:8" ht="27.75" customHeight="1" x14ac:dyDescent="0.25">
      <c r="A267" s="260" t="s">
        <v>416</v>
      </c>
      <c r="B267" s="229">
        <v>7</v>
      </c>
      <c r="C267" s="230">
        <v>10</v>
      </c>
      <c r="D267" s="230">
        <v>3</v>
      </c>
      <c r="E267" s="162" t="s">
        <v>486</v>
      </c>
      <c r="F267" s="232">
        <v>313</v>
      </c>
      <c r="G267" s="263">
        <v>32.200000000000003</v>
      </c>
      <c r="H267" s="263">
        <v>32.6</v>
      </c>
    </row>
    <row r="268" spans="1:8" s="159" customFormat="1" ht="38.450000000000003" customHeight="1" x14ac:dyDescent="0.25">
      <c r="A268" s="236" t="s">
        <v>284</v>
      </c>
      <c r="B268" s="229">
        <v>7</v>
      </c>
      <c r="C268" s="230">
        <v>10</v>
      </c>
      <c r="D268" s="230">
        <v>3</v>
      </c>
      <c r="E268" s="162" t="s">
        <v>486</v>
      </c>
      <c r="F268" s="232">
        <v>244</v>
      </c>
      <c r="G268" s="263">
        <v>1.2</v>
      </c>
      <c r="H268" s="263">
        <v>1.2</v>
      </c>
    </row>
    <row r="269" spans="1:8" ht="25.5" x14ac:dyDescent="0.25">
      <c r="A269" s="226" t="s">
        <v>487</v>
      </c>
      <c r="B269" s="221">
        <v>7</v>
      </c>
      <c r="C269" s="222">
        <v>10</v>
      </c>
      <c r="D269" s="222">
        <v>3</v>
      </c>
      <c r="E269" s="228" t="s">
        <v>488</v>
      </c>
      <c r="F269" s="224">
        <v>0</v>
      </c>
      <c r="G269" s="137">
        <f>+G270+G271</f>
        <v>7916.7</v>
      </c>
      <c r="H269" s="137">
        <f>+H270+H271</f>
        <v>8009.9</v>
      </c>
    </row>
    <row r="270" spans="1:8" ht="25.5" x14ac:dyDescent="0.25">
      <c r="A270" s="260" t="s">
        <v>416</v>
      </c>
      <c r="B270" s="229">
        <v>7</v>
      </c>
      <c r="C270" s="230">
        <v>10</v>
      </c>
      <c r="D270" s="230">
        <v>3</v>
      </c>
      <c r="E270" s="248" t="s">
        <v>488</v>
      </c>
      <c r="F270" s="232">
        <v>313</v>
      </c>
      <c r="G270" s="263">
        <v>7766.7</v>
      </c>
      <c r="H270" s="263">
        <v>7859.9</v>
      </c>
    </row>
    <row r="271" spans="1:8" ht="24" customHeight="1" x14ac:dyDescent="0.25">
      <c r="A271" s="236" t="s">
        <v>284</v>
      </c>
      <c r="B271" s="229">
        <v>7</v>
      </c>
      <c r="C271" s="230">
        <v>10</v>
      </c>
      <c r="D271" s="230">
        <v>3</v>
      </c>
      <c r="E271" s="248" t="s">
        <v>488</v>
      </c>
      <c r="F271" s="232">
        <v>244</v>
      </c>
      <c r="G271" s="263">
        <v>150</v>
      </c>
      <c r="H271" s="263">
        <v>150</v>
      </c>
    </row>
    <row r="272" spans="1:8" ht="28.5" customHeight="1" x14ac:dyDescent="0.25">
      <c r="A272" s="226" t="s">
        <v>489</v>
      </c>
      <c r="B272" s="221">
        <v>7</v>
      </c>
      <c r="C272" s="222">
        <v>10</v>
      </c>
      <c r="D272" s="222">
        <v>3</v>
      </c>
      <c r="E272" s="228" t="s">
        <v>490</v>
      </c>
      <c r="F272" s="224">
        <v>0</v>
      </c>
      <c r="G272" s="137">
        <f>+G273+G274</f>
        <v>9391.4</v>
      </c>
      <c r="H272" s="137">
        <f>+H273+H274</f>
        <v>9502</v>
      </c>
    </row>
    <row r="273" spans="1:8" ht="29.25" customHeight="1" x14ac:dyDescent="0.25">
      <c r="A273" s="260" t="s">
        <v>416</v>
      </c>
      <c r="B273" s="229">
        <v>7</v>
      </c>
      <c r="C273" s="230">
        <v>10</v>
      </c>
      <c r="D273" s="230">
        <v>3</v>
      </c>
      <c r="E273" s="248" t="s">
        <v>490</v>
      </c>
      <c r="F273" s="232">
        <v>313</v>
      </c>
      <c r="G273" s="263">
        <v>9091.4</v>
      </c>
      <c r="H273" s="263">
        <v>9202</v>
      </c>
    </row>
    <row r="274" spans="1:8" ht="37.9" customHeight="1" x14ac:dyDescent="0.25">
      <c r="A274" s="236" t="s">
        <v>284</v>
      </c>
      <c r="B274" s="229">
        <v>7</v>
      </c>
      <c r="C274" s="230">
        <v>10</v>
      </c>
      <c r="D274" s="230">
        <v>3</v>
      </c>
      <c r="E274" s="248" t="s">
        <v>490</v>
      </c>
      <c r="F274" s="232">
        <v>244</v>
      </c>
      <c r="G274" s="263">
        <v>300</v>
      </c>
      <c r="H274" s="263">
        <v>300</v>
      </c>
    </row>
    <row r="275" spans="1:8" ht="32.25" hidden="1" customHeight="1" x14ac:dyDescent="0.25">
      <c r="A275" s="226" t="s">
        <v>491</v>
      </c>
      <c r="B275" s="221">
        <v>7</v>
      </c>
      <c r="C275" s="222">
        <v>10</v>
      </c>
      <c r="D275" s="222">
        <v>3</v>
      </c>
      <c r="E275" s="251" t="s">
        <v>492</v>
      </c>
      <c r="F275" s="224">
        <v>0</v>
      </c>
      <c r="G275" s="137">
        <f>+G276</f>
        <v>0</v>
      </c>
      <c r="H275" s="137">
        <f>+H276</f>
        <v>0</v>
      </c>
    </row>
    <row r="276" spans="1:8" ht="25.5" hidden="1" x14ac:dyDescent="0.25">
      <c r="A276" s="269" t="s">
        <v>416</v>
      </c>
      <c r="B276" s="264">
        <v>7</v>
      </c>
      <c r="C276" s="265">
        <v>10</v>
      </c>
      <c r="D276" s="265">
        <v>3</v>
      </c>
      <c r="E276" s="270" t="s">
        <v>492</v>
      </c>
      <c r="F276" s="266">
        <v>313</v>
      </c>
      <c r="G276" s="267"/>
      <c r="H276" s="267"/>
    </row>
    <row r="277" spans="1:8" s="159" customFormat="1" ht="43.15" customHeight="1" x14ac:dyDescent="0.25">
      <c r="A277" s="221" t="s">
        <v>493</v>
      </c>
      <c r="B277" s="221">
        <v>7</v>
      </c>
      <c r="C277" s="222">
        <v>10</v>
      </c>
      <c r="D277" s="222">
        <v>3</v>
      </c>
      <c r="E277" s="251"/>
      <c r="F277" s="224"/>
      <c r="G277" s="137">
        <f>+G278+G279+G280</f>
        <v>80</v>
      </c>
      <c r="H277" s="137">
        <f>+H278+H279+H280</f>
        <v>80</v>
      </c>
    </row>
    <row r="278" spans="1:8" s="159" customFormat="1" ht="25.5" hidden="1" x14ac:dyDescent="0.25">
      <c r="A278" s="260" t="s">
        <v>416</v>
      </c>
      <c r="B278" s="229">
        <v>7</v>
      </c>
      <c r="C278" s="230">
        <v>10</v>
      </c>
      <c r="D278" s="230">
        <v>3</v>
      </c>
      <c r="E278" s="162" t="s">
        <v>495</v>
      </c>
      <c r="F278" s="247">
        <v>313</v>
      </c>
      <c r="G278" s="137"/>
      <c r="H278" s="137"/>
    </row>
    <row r="279" spans="1:8" s="159" customFormat="1" ht="24.75" hidden="1" customHeight="1" x14ac:dyDescent="0.25">
      <c r="A279" s="236" t="s">
        <v>284</v>
      </c>
      <c r="B279" s="229">
        <v>7</v>
      </c>
      <c r="C279" s="230">
        <v>10</v>
      </c>
      <c r="D279" s="230">
        <v>3</v>
      </c>
      <c r="E279" s="162" t="s">
        <v>496</v>
      </c>
      <c r="F279" s="247">
        <v>244</v>
      </c>
      <c r="G279" s="137"/>
      <c r="H279" s="137"/>
    </row>
    <row r="280" spans="1:8" s="159" customFormat="1" ht="37.9" customHeight="1" x14ac:dyDescent="0.25">
      <c r="A280" s="236" t="s">
        <v>284</v>
      </c>
      <c r="B280" s="229">
        <v>7</v>
      </c>
      <c r="C280" s="230">
        <v>10</v>
      </c>
      <c r="D280" s="230">
        <v>3</v>
      </c>
      <c r="E280" s="162" t="s">
        <v>494</v>
      </c>
      <c r="F280" s="232">
        <v>244</v>
      </c>
      <c r="G280" s="263">
        <v>80</v>
      </c>
      <c r="H280" s="263">
        <v>80</v>
      </c>
    </row>
    <row r="281" spans="1:8" s="159" customFormat="1" ht="38.450000000000003" customHeight="1" x14ac:dyDescent="0.25">
      <c r="A281" s="226" t="s">
        <v>498</v>
      </c>
      <c r="B281" s="221">
        <v>7</v>
      </c>
      <c r="C281" s="222">
        <v>10</v>
      </c>
      <c r="D281" s="222">
        <v>4</v>
      </c>
      <c r="E281" s="251" t="s">
        <v>499</v>
      </c>
      <c r="F281" s="224">
        <v>0</v>
      </c>
      <c r="G281" s="137">
        <f>+G282+G284+G283</f>
        <v>91785.700000000012</v>
      </c>
      <c r="H281" s="137">
        <f>+H282+H284+H283</f>
        <v>92866.5</v>
      </c>
    </row>
    <row r="282" spans="1:8" s="159" customFormat="1" ht="27" customHeight="1" x14ac:dyDescent="0.25">
      <c r="A282" s="260" t="s">
        <v>416</v>
      </c>
      <c r="B282" s="229">
        <v>7</v>
      </c>
      <c r="C282" s="230">
        <v>10</v>
      </c>
      <c r="D282" s="230">
        <v>4</v>
      </c>
      <c r="E282" s="162" t="s">
        <v>499</v>
      </c>
      <c r="F282" s="232">
        <v>313</v>
      </c>
      <c r="G282" s="263">
        <v>74315.8</v>
      </c>
      <c r="H282" s="263">
        <v>75194.5</v>
      </c>
    </row>
    <row r="283" spans="1:8" s="159" customFormat="1" ht="39.6" customHeight="1" x14ac:dyDescent="0.25">
      <c r="A283" s="236" t="s">
        <v>284</v>
      </c>
      <c r="B283" s="229">
        <v>7</v>
      </c>
      <c r="C283" s="230">
        <v>10</v>
      </c>
      <c r="D283" s="230">
        <v>4</v>
      </c>
      <c r="E283" s="162" t="s">
        <v>499</v>
      </c>
      <c r="F283" s="232">
        <v>244</v>
      </c>
      <c r="G283" s="263">
        <v>300</v>
      </c>
      <c r="H283" s="263">
        <v>300</v>
      </c>
    </row>
    <row r="284" spans="1:8" ht="30" customHeight="1" x14ac:dyDescent="0.25">
      <c r="A284" s="271" t="s">
        <v>416</v>
      </c>
      <c r="B284" s="229">
        <v>7</v>
      </c>
      <c r="C284" s="230">
        <v>10</v>
      </c>
      <c r="D284" s="230">
        <v>4</v>
      </c>
      <c r="E284" s="272" t="s">
        <v>500</v>
      </c>
      <c r="F284" s="273">
        <v>313</v>
      </c>
      <c r="G284" s="274">
        <v>17169.900000000001</v>
      </c>
      <c r="H284" s="274">
        <v>17372</v>
      </c>
    </row>
    <row r="285" spans="1:8" s="159" customFormat="1" ht="38.25" hidden="1" x14ac:dyDescent="0.25">
      <c r="A285" s="221" t="s">
        <v>504</v>
      </c>
      <c r="B285" s="221">
        <v>7</v>
      </c>
      <c r="C285" s="222">
        <v>10</v>
      </c>
      <c r="D285" s="222">
        <v>6</v>
      </c>
      <c r="E285" s="251"/>
      <c r="F285" s="224"/>
      <c r="G285" s="137">
        <f>+G286</f>
        <v>0</v>
      </c>
      <c r="H285" s="137">
        <f>+H286</f>
        <v>0</v>
      </c>
    </row>
    <row r="286" spans="1:8" s="159" customFormat="1" ht="26.25" hidden="1" customHeight="1" x14ac:dyDescent="0.25">
      <c r="A286" s="236" t="s">
        <v>284</v>
      </c>
      <c r="B286" s="229">
        <v>7</v>
      </c>
      <c r="C286" s="230">
        <v>10</v>
      </c>
      <c r="D286" s="230">
        <v>6</v>
      </c>
      <c r="E286" s="162" t="s">
        <v>506</v>
      </c>
      <c r="F286" s="247">
        <v>244</v>
      </c>
      <c r="G286" s="263"/>
      <c r="H286" s="263"/>
    </row>
    <row r="287" spans="1:8" ht="25.5" x14ac:dyDescent="0.25">
      <c r="A287" s="226" t="s">
        <v>507</v>
      </c>
      <c r="B287" s="221">
        <v>7</v>
      </c>
      <c r="C287" s="222">
        <v>10</v>
      </c>
      <c r="D287" s="222">
        <v>6</v>
      </c>
      <c r="E287" s="228" t="s">
        <v>508</v>
      </c>
      <c r="F287" s="224"/>
      <c r="G287" s="137">
        <f>+G288+G289</f>
        <v>989.7</v>
      </c>
      <c r="H287" s="137">
        <f>+H288+H289</f>
        <v>1001.3</v>
      </c>
    </row>
    <row r="288" spans="1:8" ht="27.75" hidden="1" customHeight="1" x14ac:dyDescent="0.25">
      <c r="A288" s="234" t="s">
        <v>282</v>
      </c>
      <c r="B288" s="229">
        <v>7</v>
      </c>
      <c r="C288" s="230">
        <v>10</v>
      </c>
      <c r="D288" s="230">
        <v>6</v>
      </c>
      <c r="E288" s="225" t="s">
        <v>508</v>
      </c>
      <c r="F288" s="247">
        <v>242</v>
      </c>
      <c r="G288" s="263"/>
      <c r="H288" s="263"/>
    </row>
    <row r="289" spans="1:8" ht="37.9" customHeight="1" x14ac:dyDescent="0.25">
      <c r="A289" s="236" t="s">
        <v>284</v>
      </c>
      <c r="B289" s="229">
        <v>7</v>
      </c>
      <c r="C289" s="230">
        <v>10</v>
      </c>
      <c r="D289" s="230">
        <v>6</v>
      </c>
      <c r="E289" s="248" t="s">
        <v>508</v>
      </c>
      <c r="F289" s="232">
        <v>244</v>
      </c>
      <c r="G289" s="263">
        <v>989.7</v>
      </c>
      <c r="H289" s="263">
        <v>1001.3</v>
      </c>
    </row>
    <row r="290" spans="1:8" s="159" customFormat="1" ht="25.5" customHeight="1" x14ac:dyDescent="0.25">
      <c r="A290" s="226" t="s">
        <v>509</v>
      </c>
      <c r="B290" s="221">
        <v>7</v>
      </c>
      <c r="C290" s="222">
        <v>10</v>
      </c>
      <c r="D290" s="222">
        <v>6</v>
      </c>
      <c r="E290" s="228"/>
      <c r="F290" s="224"/>
      <c r="G290" s="137">
        <f>SUM(G291:G297)</f>
        <v>7303.7</v>
      </c>
      <c r="H290" s="137">
        <f>SUM(H291:H297)</f>
        <v>10524.599999999999</v>
      </c>
    </row>
    <row r="291" spans="1:8" s="159" customFormat="1" ht="25.5" x14ac:dyDescent="0.25">
      <c r="A291" s="229" t="s">
        <v>269</v>
      </c>
      <c r="B291" s="229">
        <v>7</v>
      </c>
      <c r="C291" s="230">
        <v>10</v>
      </c>
      <c r="D291" s="230">
        <v>6</v>
      </c>
      <c r="E291" s="162" t="s">
        <v>510</v>
      </c>
      <c r="F291" s="232">
        <v>121</v>
      </c>
      <c r="G291" s="263">
        <v>2857.7</v>
      </c>
      <c r="H291" s="263">
        <v>2857.7</v>
      </c>
    </row>
    <row r="292" spans="1:8" s="159" customFormat="1" ht="51" x14ac:dyDescent="0.25">
      <c r="A292" s="234" t="s">
        <v>272</v>
      </c>
      <c r="B292" s="229">
        <v>7</v>
      </c>
      <c r="C292" s="230">
        <v>10</v>
      </c>
      <c r="D292" s="230">
        <v>6</v>
      </c>
      <c r="E292" s="162" t="s">
        <v>510</v>
      </c>
      <c r="F292" s="232">
        <v>129</v>
      </c>
      <c r="G292" s="263">
        <v>863</v>
      </c>
      <c r="H292" s="263">
        <v>863</v>
      </c>
    </row>
    <row r="293" spans="1:8" ht="25.5" x14ac:dyDescent="0.25">
      <c r="A293" s="236" t="s">
        <v>280</v>
      </c>
      <c r="B293" s="229">
        <v>7</v>
      </c>
      <c r="C293" s="230">
        <v>10</v>
      </c>
      <c r="D293" s="230">
        <v>6</v>
      </c>
      <c r="E293" s="162" t="s">
        <v>510</v>
      </c>
      <c r="F293" s="232">
        <v>122</v>
      </c>
      <c r="G293" s="263">
        <v>50</v>
      </c>
      <c r="H293" s="263">
        <v>50</v>
      </c>
    </row>
    <row r="294" spans="1:8" ht="25.5" x14ac:dyDescent="0.25">
      <c r="A294" s="234" t="s">
        <v>282</v>
      </c>
      <c r="B294" s="229">
        <v>7</v>
      </c>
      <c r="C294" s="230">
        <v>10</v>
      </c>
      <c r="D294" s="230">
        <v>6</v>
      </c>
      <c r="E294" s="162" t="s">
        <v>510</v>
      </c>
      <c r="F294" s="232">
        <v>242</v>
      </c>
      <c r="G294" s="263">
        <v>265</v>
      </c>
      <c r="H294" s="263">
        <v>265</v>
      </c>
    </row>
    <row r="295" spans="1:8" ht="38.25" x14ac:dyDescent="0.25">
      <c r="A295" s="236" t="s">
        <v>284</v>
      </c>
      <c r="B295" s="229">
        <v>7</v>
      </c>
      <c r="C295" s="230">
        <v>10</v>
      </c>
      <c r="D295" s="230">
        <v>6</v>
      </c>
      <c r="E295" s="162" t="s">
        <v>510</v>
      </c>
      <c r="F295" s="232">
        <v>244</v>
      </c>
      <c r="G295" s="263">
        <v>280</v>
      </c>
      <c r="H295" s="263">
        <v>280</v>
      </c>
    </row>
    <row r="296" spans="1:8" ht="25.5" x14ac:dyDescent="0.25">
      <c r="A296" s="229" t="s">
        <v>287</v>
      </c>
      <c r="B296" s="229">
        <v>7</v>
      </c>
      <c r="C296" s="230">
        <v>10</v>
      </c>
      <c r="D296" s="230">
        <v>6</v>
      </c>
      <c r="E296" s="162" t="s">
        <v>510</v>
      </c>
      <c r="F296" s="232">
        <v>851</v>
      </c>
      <c r="G296" s="263">
        <v>1</v>
      </c>
      <c r="H296" s="263">
        <v>1</v>
      </c>
    </row>
    <row r="297" spans="1:8" ht="16.5" customHeight="1" x14ac:dyDescent="0.25">
      <c r="A297" s="221" t="s">
        <v>687</v>
      </c>
      <c r="B297" s="221"/>
      <c r="C297" s="222"/>
      <c r="D297" s="222"/>
      <c r="E297" s="251"/>
      <c r="F297" s="224"/>
      <c r="G297" s="137">
        <v>2987</v>
      </c>
      <c r="H297" s="216">
        <v>6207.9</v>
      </c>
    </row>
    <row r="304" spans="1:8" x14ac:dyDescent="0.25">
      <c r="A304" s="275"/>
      <c r="B304" s="276"/>
      <c r="C304" s="276"/>
      <c r="D304" s="276"/>
      <c r="E304" s="276"/>
      <c r="F304" s="276"/>
      <c r="G304" s="277"/>
    </row>
    <row r="305" spans="1:7" x14ac:dyDescent="0.25">
      <c r="A305" s="275"/>
      <c r="B305" s="276"/>
      <c r="C305" s="276"/>
      <c r="D305" s="276"/>
      <c r="E305" s="276"/>
      <c r="F305" s="276"/>
      <c r="G305" s="277"/>
    </row>
    <row r="306" spans="1:7" x14ac:dyDescent="0.25">
      <c r="A306" s="275"/>
      <c r="B306" s="276"/>
      <c r="C306" s="276"/>
      <c r="D306" s="276"/>
      <c r="E306" s="276"/>
      <c r="F306" s="276"/>
      <c r="G306" s="277"/>
    </row>
    <row r="307" spans="1:7" x14ac:dyDescent="0.25">
      <c r="A307" s="275"/>
      <c r="B307" s="276"/>
      <c r="C307" s="276"/>
      <c r="D307" s="276"/>
      <c r="E307" s="276"/>
      <c r="F307" s="276"/>
      <c r="G307" s="277"/>
    </row>
    <row r="308" spans="1:7" x14ac:dyDescent="0.25">
      <c r="A308" s="275"/>
      <c r="B308" s="276"/>
      <c r="C308" s="276"/>
      <c r="D308" s="276"/>
      <c r="E308" s="276"/>
      <c r="F308" s="276"/>
      <c r="G308" s="277"/>
    </row>
    <row r="309" spans="1:7" x14ac:dyDescent="0.25">
      <c r="A309" s="275"/>
      <c r="B309" s="276"/>
      <c r="C309" s="276"/>
      <c r="D309" s="276"/>
      <c r="E309" s="276"/>
      <c r="F309" s="276"/>
      <c r="G309" s="277"/>
    </row>
    <row r="310" spans="1:7" x14ac:dyDescent="0.25">
      <c r="A310" s="275"/>
      <c r="B310" s="276"/>
      <c r="C310" s="276"/>
      <c r="D310" s="276"/>
      <c r="E310" s="276"/>
      <c r="F310" s="276"/>
      <c r="G310" s="277"/>
    </row>
    <row r="311" spans="1:7" x14ac:dyDescent="0.25">
      <c r="A311" s="275"/>
      <c r="B311" s="276"/>
      <c r="C311" s="276"/>
      <c r="D311" s="276"/>
      <c r="E311" s="276"/>
      <c r="F311" s="276"/>
      <c r="G311" s="277"/>
    </row>
    <row r="312" spans="1:7" x14ac:dyDescent="0.25">
      <c r="A312" s="275"/>
      <c r="B312" s="276"/>
      <c r="C312" s="276"/>
      <c r="D312" s="276"/>
      <c r="E312" s="276"/>
      <c r="F312" s="276"/>
      <c r="G312" s="277"/>
    </row>
    <row r="313" spans="1:7" x14ac:dyDescent="0.25">
      <c r="A313" s="275"/>
      <c r="B313" s="276"/>
      <c r="C313" s="276"/>
      <c r="D313" s="276"/>
      <c r="E313" s="276"/>
      <c r="F313" s="276"/>
      <c r="G313" s="277"/>
    </row>
    <row r="314" spans="1:7" x14ac:dyDescent="0.25">
      <c r="A314" s="275"/>
      <c r="B314" s="276"/>
      <c r="C314" s="276"/>
      <c r="D314" s="276"/>
      <c r="E314" s="276"/>
      <c r="F314" s="276"/>
      <c r="G314" s="276"/>
    </row>
    <row r="315" spans="1:7" x14ac:dyDescent="0.25">
      <c r="A315" s="275"/>
      <c r="B315" s="276"/>
      <c r="C315" s="276"/>
      <c r="D315" s="276"/>
      <c r="E315" s="276"/>
      <c r="F315" s="276"/>
      <c r="G315" s="276"/>
    </row>
    <row r="316" spans="1:7" x14ac:dyDescent="0.25">
      <c r="A316" s="275"/>
      <c r="B316" s="276"/>
      <c r="C316" s="276"/>
      <c r="D316" s="276"/>
      <c r="E316" s="276"/>
      <c r="F316" s="276"/>
      <c r="G316" s="276"/>
    </row>
    <row r="317" spans="1:7" x14ac:dyDescent="0.25">
      <c r="A317" s="275"/>
      <c r="B317" s="276"/>
      <c r="C317" s="276"/>
      <c r="D317" s="276"/>
      <c r="E317" s="276"/>
      <c r="F317" s="276"/>
      <c r="G317" s="276"/>
    </row>
    <row r="318" spans="1:7" x14ac:dyDescent="0.25">
      <c r="A318" s="275"/>
      <c r="B318" s="276"/>
      <c r="C318" s="276"/>
      <c r="D318" s="276"/>
      <c r="E318" s="276"/>
      <c r="F318" s="276"/>
      <c r="G318" s="276"/>
    </row>
    <row r="319" spans="1:7" x14ac:dyDescent="0.25">
      <c r="A319" s="275"/>
      <c r="B319" s="276"/>
      <c r="C319" s="276"/>
      <c r="D319" s="276"/>
      <c r="E319" s="276"/>
      <c r="F319" s="276"/>
      <c r="G319" s="276"/>
    </row>
    <row r="320" spans="1:7" x14ac:dyDescent="0.25">
      <c r="A320" s="275"/>
      <c r="B320" s="276"/>
      <c r="C320" s="276"/>
      <c r="D320" s="276"/>
      <c r="E320" s="276"/>
      <c r="F320" s="276"/>
      <c r="G320" s="276"/>
    </row>
    <row r="321" spans="1:7" x14ac:dyDescent="0.25">
      <c r="A321" s="275"/>
      <c r="B321" s="276"/>
      <c r="C321" s="276"/>
      <c r="D321" s="276"/>
      <c r="E321" s="276"/>
      <c r="F321" s="276"/>
      <c r="G321" s="276"/>
    </row>
    <row r="322" spans="1:7" x14ac:dyDescent="0.25">
      <c r="A322" s="275"/>
      <c r="B322" s="276"/>
      <c r="C322" s="276"/>
      <c r="D322" s="276"/>
      <c r="E322" s="276"/>
      <c r="F322" s="276"/>
      <c r="G322" s="276"/>
    </row>
    <row r="323" spans="1:7" x14ac:dyDescent="0.25">
      <c r="A323" s="275"/>
      <c r="B323" s="276"/>
      <c r="C323" s="276"/>
      <c r="D323" s="276"/>
      <c r="E323" s="276"/>
      <c r="F323" s="276"/>
      <c r="G323" s="276"/>
    </row>
    <row r="324" spans="1:7" x14ac:dyDescent="0.25">
      <c r="A324" s="275"/>
      <c r="B324" s="276"/>
      <c r="C324" s="276"/>
      <c r="D324" s="276"/>
      <c r="E324" s="276"/>
      <c r="F324" s="276"/>
      <c r="G324" s="276"/>
    </row>
    <row r="325" spans="1:7" x14ac:dyDescent="0.25">
      <c r="A325" s="275"/>
      <c r="B325" s="276"/>
      <c r="C325" s="276"/>
      <c r="D325" s="276"/>
      <c r="E325" s="276"/>
      <c r="F325" s="276"/>
      <c r="G325" s="276"/>
    </row>
    <row r="326" spans="1:7" x14ac:dyDescent="0.25">
      <c r="A326" s="275"/>
      <c r="B326" s="276"/>
      <c r="C326" s="276"/>
      <c r="D326" s="276"/>
      <c r="E326" s="276"/>
      <c r="F326" s="276"/>
      <c r="G326" s="276"/>
    </row>
    <row r="327" spans="1:7" x14ac:dyDescent="0.25">
      <c r="A327" s="275"/>
      <c r="B327" s="276"/>
      <c r="C327" s="276"/>
      <c r="D327" s="276"/>
      <c r="E327" s="276"/>
      <c r="F327" s="276"/>
      <c r="G327" s="276"/>
    </row>
    <row r="328" spans="1:7" x14ac:dyDescent="0.25">
      <c r="A328" s="275"/>
      <c r="B328" s="276"/>
      <c r="C328" s="276"/>
      <c r="D328" s="276"/>
      <c r="E328" s="276"/>
      <c r="F328" s="276"/>
      <c r="G328" s="276"/>
    </row>
    <row r="329" spans="1:7" x14ac:dyDescent="0.25">
      <c r="A329" s="275"/>
      <c r="B329" s="276"/>
      <c r="C329" s="276"/>
      <c r="D329" s="276"/>
      <c r="E329" s="276"/>
      <c r="F329" s="276"/>
      <c r="G329" s="276"/>
    </row>
    <row r="330" spans="1:7" x14ac:dyDescent="0.25">
      <c r="A330" s="275"/>
      <c r="B330" s="276"/>
      <c r="C330" s="276"/>
      <c r="D330" s="276"/>
      <c r="E330" s="276"/>
      <c r="F330" s="276"/>
      <c r="G330" s="276"/>
    </row>
    <row r="331" spans="1:7" x14ac:dyDescent="0.25">
      <c r="A331" s="275"/>
      <c r="B331" s="276"/>
      <c r="C331" s="276"/>
      <c r="D331" s="276"/>
      <c r="E331" s="276"/>
      <c r="F331" s="276"/>
      <c r="G331" s="276"/>
    </row>
    <row r="332" spans="1:7" x14ac:dyDescent="0.25">
      <c r="A332" s="275"/>
      <c r="B332" s="276"/>
      <c r="C332" s="276"/>
      <c r="D332" s="276"/>
      <c r="E332" s="276"/>
      <c r="F332" s="276"/>
      <c r="G332" s="276"/>
    </row>
    <row r="333" spans="1:7" x14ac:dyDescent="0.25">
      <c r="A333" s="275"/>
      <c r="B333" s="276"/>
      <c r="C333" s="276"/>
      <c r="D333" s="276"/>
      <c r="E333" s="276"/>
      <c r="F333" s="276"/>
      <c r="G333" s="276"/>
    </row>
    <row r="334" spans="1:7" x14ac:dyDescent="0.25">
      <c r="A334" s="275"/>
      <c r="B334" s="276"/>
      <c r="C334" s="276"/>
      <c r="D334" s="276"/>
      <c r="E334" s="276"/>
      <c r="F334" s="276"/>
      <c r="G334" s="276"/>
    </row>
    <row r="335" spans="1:7" x14ac:dyDescent="0.25">
      <c r="A335" s="275"/>
      <c r="B335" s="276"/>
      <c r="C335" s="276"/>
      <c r="D335" s="276"/>
      <c r="E335" s="276"/>
      <c r="F335" s="276"/>
      <c r="G335" s="276"/>
    </row>
    <row r="336" spans="1:7" x14ac:dyDescent="0.25">
      <c r="A336" s="275"/>
      <c r="B336" s="276"/>
      <c r="C336" s="276"/>
      <c r="D336" s="276"/>
      <c r="E336" s="276"/>
      <c r="F336" s="276"/>
      <c r="G336" s="276"/>
    </row>
    <row r="337" spans="1:7" x14ac:dyDescent="0.25">
      <c r="A337" s="275"/>
      <c r="B337" s="276"/>
      <c r="C337" s="276"/>
      <c r="D337" s="276"/>
      <c r="E337" s="276"/>
      <c r="F337" s="276"/>
      <c r="G337" s="276"/>
    </row>
    <row r="338" spans="1:7" x14ac:dyDescent="0.25">
      <c r="A338" s="275"/>
      <c r="B338" s="276"/>
      <c r="C338" s="276"/>
      <c r="D338" s="276"/>
      <c r="E338" s="276"/>
      <c r="F338" s="276"/>
      <c r="G338" s="276"/>
    </row>
    <row r="339" spans="1:7" x14ac:dyDescent="0.25">
      <c r="A339" s="275"/>
      <c r="B339" s="276"/>
      <c r="C339" s="276"/>
      <c r="D339" s="276"/>
      <c r="E339" s="276"/>
      <c r="F339" s="276"/>
      <c r="G339" s="276"/>
    </row>
    <row r="340" spans="1:7" x14ac:dyDescent="0.25">
      <c r="A340" s="275"/>
      <c r="B340" s="276"/>
      <c r="C340" s="276"/>
      <c r="D340" s="276"/>
      <c r="E340" s="276"/>
      <c r="F340" s="276"/>
      <c r="G340" s="276"/>
    </row>
    <row r="341" spans="1:7" x14ac:dyDescent="0.25">
      <c r="A341" s="275"/>
      <c r="B341" s="276"/>
      <c r="C341" s="276"/>
      <c r="D341" s="276"/>
      <c r="E341" s="276"/>
      <c r="F341" s="276"/>
      <c r="G341" s="276"/>
    </row>
    <row r="342" spans="1:7" x14ac:dyDescent="0.25">
      <c r="A342" s="275"/>
      <c r="B342" s="276"/>
      <c r="C342" s="276"/>
      <c r="D342" s="276"/>
      <c r="E342" s="276"/>
      <c r="F342" s="276"/>
      <c r="G342" s="276"/>
    </row>
    <row r="343" spans="1:7" x14ac:dyDescent="0.25">
      <c r="A343" s="275"/>
      <c r="B343" s="276"/>
      <c r="C343" s="276"/>
      <c r="D343" s="276"/>
      <c r="E343" s="276"/>
      <c r="F343" s="276"/>
      <c r="G343" s="276"/>
    </row>
    <row r="344" spans="1:7" x14ac:dyDescent="0.25">
      <c r="A344" s="275"/>
      <c r="B344" s="276"/>
      <c r="C344" s="276"/>
      <c r="D344" s="276"/>
      <c r="E344" s="276"/>
      <c r="F344" s="276"/>
      <c r="G344" s="276"/>
    </row>
    <row r="345" spans="1:7" x14ac:dyDescent="0.25">
      <c r="A345" s="275"/>
      <c r="B345" s="276"/>
      <c r="C345" s="276"/>
      <c r="D345" s="276"/>
      <c r="E345" s="276"/>
      <c r="F345" s="276"/>
      <c r="G345" s="276"/>
    </row>
    <row r="346" spans="1:7" x14ac:dyDescent="0.25">
      <c r="A346" s="275"/>
      <c r="B346" s="276"/>
      <c r="C346" s="276"/>
      <c r="D346" s="276"/>
      <c r="E346" s="276"/>
      <c r="F346" s="276"/>
      <c r="G346" s="276"/>
    </row>
    <row r="347" spans="1:7" x14ac:dyDescent="0.25">
      <c r="A347" s="275"/>
      <c r="B347" s="276"/>
      <c r="C347" s="276"/>
      <c r="D347" s="276"/>
      <c r="E347" s="276"/>
      <c r="F347" s="276"/>
      <c r="G347" s="276"/>
    </row>
    <row r="348" spans="1:7" x14ac:dyDescent="0.25">
      <c r="A348" s="275"/>
      <c r="B348" s="276"/>
      <c r="C348" s="276"/>
      <c r="D348" s="276"/>
      <c r="E348" s="276"/>
      <c r="F348" s="276"/>
      <c r="G348" s="276"/>
    </row>
    <row r="349" spans="1:7" x14ac:dyDescent="0.25">
      <c r="A349" s="275"/>
      <c r="B349" s="276"/>
      <c r="C349" s="276"/>
      <c r="D349" s="276"/>
      <c r="E349" s="276"/>
      <c r="F349" s="276"/>
      <c r="G349" s="276"/>
    </row>
    <row r="350" spans="1:7" x14ac:dyDescent="0.25">
      <c r="A350" s="275"/>
      <c r="B350" s="276"/>
      <c r="C350" s="276"/>
      <c r="D350" s="276"/>
      <c r="E350" s="276"/>
      <c r="F350" s="276"/>
      <c r="G350" s="276"/>
    </row>
    <row r="351" spans="1:7" x14ac:dyDescent="0.25">
      <c r="A351" s="275"/>
      <c r="B351" s="276"/>
      <c r="C351" s="276"/>
      <c r="D351" s="276"/>
      <c r="E351" s="276"/>
      <c r="F351" s="276"/>
      <c r="G351" s="276"/>
    </row>
    <row r="352" spans="1:7" x14ac:dyDescent="0.25">
      <c r="A352" s="275"/>
      <c r="B352" s="276"/>
      <c r="C352" s="276"/>
      <c r="D352" s="276"/>
      <c r="E352" s="276"/>
      <c r="F352" s="276"/>
      <c r="G352" s="276"/>
    </row>
    <row r="353" spans="1:7" x14ac:dyDescent="0.25">
      <c r="A353" s="275"/>
      <c r="B353" s="276"/>
      <c r="C353" s="276"/>
      <c r="D353" s="276"/>
      <c r="E353" s="276"/>
      <c r="F353" s="276"/>
      <c r="G353" s="276"/>
    </row>
    <row r="354" spans="1:7" x14ac:dyDescent="0.25">
      <c r="A354" s="275"/>
      <c r="B354" s="276"/>
      <c r="C354" s="276"/>
      <c r="D354" s="276"/>
      <c r="E354" s="276"/>
      <c r="F354" s="276"/>
      <c r="G354" s="276"/>
    </row>
    <row r="355" spans="1:7" x14ac:dyDescent="0.25">
      <c r="A355" s="275"/>
      <c r="B355" s="276"/>
      <c r="C355" s="276"/>
      <c r="D355" s="276"/>
      <c r="E355" s="276"/>
      <c r="F355" s="276"/>
      <c r="G355" s="276"/>
    </row>
    <row r="356" spans="1:7" x14ac:dyDescent="0.25">
      <c r="A356" s="275"/>
      <c r="B356" s="276"/>
      <c r="C356" s="276"/>
      <c r="D356" s="276"/>
      <c r="E356" s="276"/>
      <c r="F356" s="276"/>
      <c r="G356" s="276"/>
    </row>
    <row r="357" spans="1:7" x14ac:dyDescent="0.25">
      <c r="A357" s="275"/>
      <c r="B357" s="276"/>
      <c r="C357" s="276"/>
      <c r="D357" s="276"/>
      <c r="E357" s="276"/>
      <c r="F357" s="276"/>
      <c r="G357" s="276"/>
    </row>
    <row r="358" spans="1:7" x14ac:dyDescent="0.25">
      <c r="A358" s="275"/>
      <c r="B358" s="276"/>
      <c r="C358" s="276"/>
      <c r="D358" s="276"/>
      <c r="E358" s="276"/>
      <c r="F358" s="276"/>
      <c r="G358" s="276"/>
    </row>
    <row r="359" spans="1:7" x14ac:dyDescent="0.25">
      <c r="A359" s="275"/>
      <c r="B359" s="276"/>
      <c r="C359" s="276"/>
      <c r="D359" s="276"/>
      <c r="E359" s="276"/>
      <c r="F359" s="276"/>
      <c r="G359" s="276"/>
    </row>
    <row r="360" spans="1:7" x14ac:dyDescent="0.25">
      <c r="A360" s="275"/>
      <c r="B360" s="276"/>
      <c r="C360" s="276"/>
      <c r="D360" s="276"/>
      <c r="E360" s="276"/>
      <c r="F360" s="276"/>
      <c r="G360" s="276"/>
    </row>
    <row r="361" spans="1:7" x14ac:dyDescent="0.25">
      <c r="A361" s="275"/>
      <c r="B361" s="276"/>
      <c r="C361" s="276"/>
      <c r="D361" s="276"/>
      <c r="E361" s="276"/>
      <c r="F361" s="276"/>
      <c r="G361" s="276"/>
    </row>
    <row r="362" spans="1:7" x14ac:dyDescent="0.25">
      <c r="A362" s="275"/>
      <c r="B362" s="276"/>
      <c r="C362" s="276"/>
      <c r="D362" s="276"/>
      <c r="E362" s="276"/>
      <c r="F362" s="276"/>
      <c r="G362" s="276"/>
    </row>
    <row r="363" spans="1:7" x14ac:dyDescent="0.25">
      <c r="A363" s="275"/>
      <c r="B363" s="276"/>
      <c r="C363" s="276"/>
      <c r="D363" s="276"/>
      <c r="E363" s="276"/>
      <c r="F363" s="276"/>
      <c r="G363" s="276"/>
    </row>
    <row r="364" spans="1:7" x14ac:dyDescent="0.25">
      <c r="A364" s="275"/>
      <c r="B364" s="276"/>
      <c r="C364" s="276"/>
      <c r="D364" s="276"/>
      <c r="E364" s="276"/>
      <c r="F364" s="276"/>
      <c r="G364" s="276"/>
    </row>
    <row r="365" spans="1:7" x14ac:dyDescent="0.25">
      <c r="A365" s="275"/>
      <c r="B365" s="276"/>
      <c r="C365" s="276"/>
      <c r="D365" s="276"/>
      <c r="E365" s="276"/>
      <c r="F365" s="276"/>
      <c r="G365" s="276"/>
    </row>
    <row r="366" spans="1:7" x14ac:dyDescent="0.25">
      <c r="A366" s="275"/>
      <c r="B366" s="276"/>
      <c r="C366" s="276"/>
      <c r="D366" s="276"/>
      <c r="E366" s="276"/>
      <c r="F366" s="276"/>
      <c r="G366" s="276"/>
    </row>
    <row r="367" spans="1:7" x14ac:dyDescent="0.25">
      <c r="A367" s="275"/>
      <c r="B367" s="276"/>
      <c r="C367" s="276"/>
      <c r="D367" s="276"/>
      <c r="E367" s="276"/>
      <c r="F367" s="276"/>
      <c r="G367" s="276"/>
    </row>
    <row r="368" spans="1:7" x14ac:dyDescent="0.25">
      <c r="A368" s="275"/>
      <c r="B368" s="276"/>
      <c r="C368" s="276"/>
      <c r="D368" s="276"/>
      <c r="E368" s="276"/>
      <c r="F368" s="276"/>
      <c r="G368" s="276"/>
    </row>
    <row r="369" spans="1:7" x14ac:dyDescent="0.25">
      <c r="A369" s="275"/>
      <c r="B369" s="276"/>
      <c r="C369" s="276"/>
      <c r="D369" s="276"/>
      <c r="E369" s="276"/>
      <c r="F369" s="276"/>
      <c r="G369" s="276"/>
    </row>
    <row r="370" spans="1:7" x14ac:dyDescent="0.25">
      <c r="A370" s="275"/>
      <c r="B370" s="276"/>
      <c r="C370" s="276"/>
      <c r="D370" s="276"/>
      <c r="E370" s="276"/>
      <c r="F370" s="276"/>
      <c r="G370" s="276"/>
    </row>
    <row r="371" spans="1:7" x14ac:dyDescent="0.25">
      <c r="A371" s="275"/>
      <c r="B371" s="276"/>
      <c r="C371" s="276"/>
      <c r="D371" s="276"/>
      <c r="E371" s="276"/>
      <c r="F371" s="276"/>
      <c r="G371" s="276"/>
    </row>
    <row r="372" spans="1:7" x14ac:dyDescent="0.25">
      <c r="A372" s="275"/>
      <c r="B372" s="276"/>
      <c r="C372" s="276"/>
      <c r="D372" s="276"/>
      <c r="E372" s="276"/>
      <c r="F372" s="276"/>
      <c r="G372" s="276"/>
    </row>
    <row r="373" spans="1:7" x14ac:dyDescent="0.25">
      <c r="A373" s="275"/>
      <c r="B373" s="276"/>
      <c r="C373" s="276"/>
      <c r="D373" s="276"/>
      <c r="E373" s="276"/>
      <c r="F373" s="276"/>
      <c r="G373" s="276"/>
    </row>
    <row r="374" spans="1:7" x14ac:dyDescent="0.25">
      <c r="A374" s="275"/>
      <c r="B374" s="276"/>
      <c r="C374" s="276"/>
      <c r="D374" s="276"/>
      <c r="E374" s="276"/>
      <c r="F374" s="276"/>
      <c r="G374" s="276"/>
    </row>
    <row r="375" spans="1:7" x14ac:dyDescent="0.25">
      <c r="A375" s="275"/>
      <c r="B375" s="276"/>
      <c r="C375" s="276"/>
      <c r="D375" s="276"/>
      <c r="E375" s="276"/>
      <c r="F375" s="276"/>
      <c r="G375" s="276"/>
    </row>
    <row r="376" spans="1:7" x14ac:dyDescent="0.25">
      <c r="A376" s="275"/>
      <c r="B376" s="276"/>
      <c r="C376" s="276"/>
      <c r="D376" s="276"/>
      <c r="E376" s="276"/>
      <c r="F376" s="276"/>
      <c r="G376" s="276"/>
    </row>
    <row r="377" spans="1:7" x14ac:dyDescent="0.25">
      <c r="A377" s="275"/>
      <c r="B377" s="276"/>
      <c r="C377" s="276"/>
      <c r="D377" s="276"/>
      <c r="E377" s="276"/>
      <c r="F377" s="276"/>
      <c r="G377" s="276"/>
    </row>
    <row r="378" spans="1:7" x14ac:dyDescent="0.25">
      <c r="A378" s="275"/>
      <c r="B378" s="276"/>
      <c r="C378" s="276"/>
      <c r="D378" s="276"/>
      <c r="E378" s="276"/>
      <c r="F378" s="276"/>
      <c r="G378" s="276"/>
    </row>
    <row r="379" spans="1:7" x14ac:dyDescent="0.25">
      <c r="A379" s="275"/>
      <c r="B379" s="276"/>
      <c r="C379" s="276"/>
      <c r="D379" s="276"/>
      <c r="E379" s="276"/>
      <c r="F379" s="276"/>
      <c r="G379" s="276"/>
    </row>
    <row r="380" spans="1:7" x14ac:dyDescent="0.25">
      <c r="A380" s="275"/>
      <c r="B380" s="276"/>
      <c r="C380" s="276"/>
      <c r="D380" s="276"/>
      <c r="E380" s="276"/>
      <c r="F380" s="276"/>
      <c r="G380" s="276"/>
    </row>
    <row r="381" spans="1:7" x14ac:dyDescent="0.25">
      <c r="A381" s="275"/>
      <c r="B381" s="276"/>
      <c r="C381" s="276"/>
      <c r="D381" s="276"/>
      <c r="E381" s="276"/>
      <c r="F381" s="276"/>
      <c r="G381" s="276"/>
    </row>
    <row r="382" spans="1:7" x14ac:dyDescent="0.25">
      <c r="A382" s="275"/>
      <c r="B382" s="276"/>
      <c r="C382" s="276"/>
      <c r="D382" s="276"/>
      <c r="E382" s="276"/>
      <c r="F382" s="276"/>
      <c r="G382" s="276"/>
    </row>
    <row r="383" spans="1:7" x14ac:dyDescent="0.25">
      <c r="A383" s="275"/>
      <c r="B383" s="276"/>
      <c r="C383" s="276"/>
      <c r="D383" s="276"/>
      <c r="E383" s="276"/>
      <c r="F383" s="276"/>
      <c r="G383" s="276"/>
    </row>
    <row r="384" spans="1:7" x14ac:dyDescent="0.25">
      <c r="A384" s="275"/>
      <c r="B384" s="276"/>
      <c r="C384" s="276"/>
      <c r="D384" s="276"/>
      <c r="E384" s="276"/>
      <c r="F384" s="276"/>
      <c r="G384" s="276"/>
    </row>
    <row r="385" spans="1:7" x14ac:dyDescent="0.25">
      <c r="A385" s="275"/>
      <c r="B385" s="276"/>
      <c r="C385" s="276"/>
      <c r="D385" s="276"/>
      <c r="E385" s="276"/>
      <c r="F385" s="276"/>
      <c r="G385" s="276"/>
    </row>
    <row r="386" spans="1:7" x14ac:dyDescent="0.25">
      <c r="A386" s="275"/>
      <c r="B386" s="276"/>
      <c r="C386" s="276"/>
      <c r="D386" s="276"/>
      <c r="E386" s="276"/>
      <c r="F386" s="276"/>
      <c r="G386" s="276"/>
    </row>
    <row r="387" spans="1:7" x14ac:dyDescent="0.25">
      <c r="A387" s="275"/>
      <c r="B387" s="276"/>
      <c r="C387" s="276"/>
      <c r="D387" s="276"/>
      <c r="E387" s="276"/>
      <c r="F387" s="276"/>
      <c r="G387" s="276"/>
    </row>
    <row r="388" spans="1:7" x14ac:dyDescent="0.25">
      <c r="A388" s="275"/>
      <c r="B388" s="276"/>
      <c r="C388" s="276"/>
      <c r="D388" s="276"/>
      <c r="E388" s="276"/>
      <c r="F388" s="276"/>
      <c r="G388" s="276"/>
    </row>
    <row r="389" spans="1:7" x14ac:dyDescent="0.25">
      <c r="A389" s="275"/>
      <c r="B389" s="276"/>
      <c r="C389" s="276"/>
      <c r="D389" s="276"/>
      <c r="E389" s="276"/>
      <c r="F389" s="276"/>
      <c r="G389" s="276"/>
    </row>
    <row r="390" spans="1:7" x14ac:dyDescent="0.25">
      <c r="A390" s="275"/>
      <c r="B390" s="276"/>
      <c r="C390" s="276"/>
      <c r="D390" s="276"/>
      <c r="E390" s="276"/>
      <c r="F390" s="276"/>
      <c r="G390" s="276"/>
    </row>
    <row r="391" spans="1:7" x14ac:dyDescent="0.25">
      <c r="A391" s="275"/>
      <c r="B391" s="276"/>
      <c r="C391" s="276"/>
      <c r="D391" s="276"/>
      <c r="E391" s="276"/>
      <c r="F391" s="276"/>
      <c r="G391" s="276"/>
    </row>
    <row r="392" spans="1:7" x14ac:dyDescent="0.25">
      <c r="A392" s="275"/>
      <c r="B392" s="276"/>
      <c r="C392" s="276"/>
      <c r="D392" s="276"/>
      <c r="E392" s="276"/>
      <c r="F392" s="276"/>
      <c r="G392" s="276"/>
    </row>
    <row r="393" spans="1:7" x14ac:dyDescent="0.25">
      <c r="A393" s="275"/>
      <c r="B393" s="276"/>
      <c r="C393" s="276"/>
      <c r="D393" s="276"/>
      <c r="E393" s="276"/>
      <c r="F393" s="276"/>
      <c r="G393" s="276"/>
    </row>
    <row r="394" spans="1:7" x14ac:dyDescent="0.25">
      <c r="A394" s="275"/>
      <c r="B394" s="276"/>
      <c r="C394" s="276"/>
      <c r="D394" s="276"/>
      <c r="E394" s="276"/>
      <c r="F394" s="276"/>
      <c r="G394" s="276"/>
    </row>
    <row r="395" spans="1:7" x14ac:dyDescent="0.25">
      <c r="A395" s="275"/>
      <c r="B395" s="276"/>
      <c r="C395" s="276"/>
      <c r="D395" s="276"/>
      <c r="E395" s="276"/>
      <c r="F395" s="276"/>
      <c r="G395" s="276"/>
    </row>
    <row r="396" spans="1:7" x14ac:dyDescent="0.25">
      <c r="A396" s="275"/>
      <c r="B396" s="276"/>
      <c r="C396" s="276"/>
      <c r="D396" s="276"/>
      <c r="E396" s="276"/>
      <c r="F396" s="276"/>
      <c r="G396" s="276"/>
    </row>
    <row r="397" spans="1:7" x14ac:dyDescent="0.25">
      <c r="A397" s="275"/>
      <c r="B397" s="276"/>
      <c r="C397" s="276"/>
      <c r="D397" s="276"/>
      <c r="E397" s="276"/>
      <c r="F397" s="276"/>
      <c r="G397" s="276"/>
    </row>
    <row r="398" spans="1:7" x14ac:dyDescent="0.25">
      <c r="A398" s="275"/>
      <c r="B398" s="276"/>
      <c r="C398" s="276"/>
      <c r="D398" s="276"/>
      <c r="E398" s="276"/>
      <c r="F398" s="276"/>
      <c r="G398" s="276"/>
    </row>
    <row r="399" spans="1:7" x14ac:dyDescent="0.25">
      <c r="A399" s="275"/>
      <c r="B399" s="276"/>
      <c r="C399" s="276"/>
      <c r="D399" s="276"/>
      <c r="E399" s="276"/>
      <c r="F399" s="276"/>
      <c r="G399" s="276"/>
    </row>
    <row r="400" spans="1:7" x14ac:dyDescent="0.25">
      <c r="A400" s="275"/>
      <c r="B400" s="276"/>
      <c r="C400" s="276"/>
      <c r="D400" s="276"/>
      <c r="E400" s="276"/>
      <c r="F400" s="276"/>
      <c r="G400" s="276"/>
    </row>
    <row r="401" spans="1:7" x14ac:dyDescent="0.25">
      <c r="A401" s="275"/>
      <c r="B401" s="276"/>
      <c r="C401" s="276"/>
      <c r="D401" s="276"/>
      <c r="E401" s="276"/>
      <c r="F401" s="276"/>
      <c r="G401" s="276"/>
    </row>
    <row r="402" spans="1:7" x14ac:dyDescent="0.25">
      <c r="A402" s="275"/>
      <c r="B402" s="276"/>
      <c r="C402" s="276"/>
      <c r="D402" s="276"/>
      <c r="E402" s="276"/>
      <c r="F402" s="276"/>
      <c r="G402" s="276"/>
    </row>
    <row r="403" spans="1:7" x14ac:dyDescent="0.25">
      <c r="A403" s="275"/>
      <c r="B403" s="276"/>
      <c r="C403" s="276"/>
      <c r="D403" s="276"/>
      <c r="E403" s="276"/>
      <c r="F403" s="276"/>
      <c r="G403" s="276"/>
    </row>
    <row r="404" spans="1:7" x14ac:dyDescent="0.25">
      <c r="A404" s="275"/>
      <c r="B404" s="276"/>
      <c r="C404" s="276"/>
      <c r="D404" s="276"/>
      <c r="E404" s="276"/>
      <c r="F404" s="276"/>
      <c r="G404" s="276"/>
    </row>
    <row r="405" spans="1:7" x14ac:dyDescent="0.25">
      <c r="A405" s="275"/>
      <c r="B405" s="276"/>
      <c r="C405" s="276"/>
      <c r="D405" s="276"/>
      <c r="E405" s="276"/>
      <c r="F405" s="276"/>
      <c r="G405" s="276"/>
    </row>
    <row r="406" spans="1:7" x14ac:dyDescent="0.25">
      <c r="A406" s="275"/>
      <c r="B406" s="276"/>
      <c r="C406" s="276"/>
      <c r="D406" s="276"/>
      <c r="E406" s="276"/>
      <c r="F406" s="276"/>
      <c r="G406" s="276"/>
    </row>
    <row r="407" spans="1:7" x14ac:dyDescent="0.25">
      <c r="A407" s="275"/>
      <c r="B407" s="276"/>
      <c r="C407" s="276"/>
      <c r="D407" s="276"/>
      <c r="E407" s="276"/>
      <c r="F407" s="276"/>
      <c r="G407" s="276"/>
    </row>
    <row r="408" spans="1:7" x14ac:dyDescent="0.25">
      <c r="A408" s="275"/>
      <c r="B408" s="276"/>
      <c r="C408" s="276"/>
      <c r="D408" s="276"/>
      <c r="E408" s="276"/>
      <c r="F408" s="276"/>
      <c r="G408" s="276"/>
    </row>
    <row r="409" spans="1:7" x14ac:dyDescent="0.25">
      <c r="A409" s="275"/>
      <c r="B409" s="276"/>
      <c r="C409" s="276"/>
      <c r="D409" s="276"/>
      <c r="E409" s="276"/>
      <c r="F409" s="276"/>
      <c r="G409" s="276"/>
    </row>
    <row r="410" spans="1:7" x14ac:dyDescent="0.25">
      <c r="A410" s="275"/>
      <c r="B410" s="276"/>
      <c r="C410" s="276"/>
      <c r="D410" s="276"/>
      <c r="E410" s="276"/>
      <c r="F410" s="276"/>
      <c r="G410" s="276"/>
    </row>
    <row r="411" spans="1:7" x14ac:dyDescent="0.25">
      <c r="A411" s="275"/>
      <c r="B411" s="276"/>
      <c r="C411" s="276"/>
      <c r="D411" s="276"/>
      <c r="E411" s="276"/>
      <c r="F411" s="276"/>
      <c r="G411" s="276"/>
    </row>
    <row r="412" spans="1:7" x14ac:dyDescent="0.25">
      <c r="A412" s="275"/>
      <c r="B412" s="276"/>
      <c r="C412" s="276"/>
      <c r="D412" s="276"/>
      <c r="E412" s="276"/>
      <c r="F412" s="276"/>
      <c r="G412" s="276"/>
    </row>
    <row r="413" spans="1:7" x14ac:dyDescent="0.25">
      <c r="A413" s="275"/>
      <c r="B413" s="276"/>
      <c r="C413" s="276"/>
      <c r="D413" s="276"/>
      <c r="E413" s="276"/>
      <c r="F413" s="276"/>
      <c r="G413" s="276"/>
    </row>
    <row r="414" spans="1:7" x14ac:dyDescent="0.25">
      <c r="A414" s="275"/>
      <c r="B414" s="276"/>
      <c r="C414" s="276"/>
      <c r="D414" s="276"/>
      <c r="E414" s="276"/>
      <c r="F414" s="276"/>
      <c r="G414" s="276"/>
    </row>
    <row r="415" spans="1:7" x14ac:dyDescent="0.25">
      <c r="A415" s="275"/>
      <c r="B415" s="276"/>
      <c r="C415" s="276"/>
      <c r="D415" s="276"/>
      <c r="E415" s="276"/>
      <c r="F415" s="276"/>
      <c r="G415" s="276"/>
    </row>
    <row r="416" spans="1:7" x14ac:dyDescent="0.25">
      <c r="A416" s="275"/>
      <c r="B416" s="276"/>
      <c r="C416" s="276"/>
      <c r="D416" s="276"/>
      <c r="E416" s="276"/>
      <c r="F416" s="276"/>
      <c r="G416" s="276"/>
    </row>
    <row r="417" spans="1:7" x14ac:dyDescent="0.25">
      <c r="A417" s="275"/>
      <c r="B417" s="276"/>
      <c r="C417" s="276"/>
      <c r="D417" s="276"/>
      <c r="E417" s="276"/>
      <c r="F417" s="276"/>
      <c r="G417" s="276"/>
    </row>
    <row r="418" spans="1:7" x14ac:dyDescent="0.25">
      <c r="A418" s="275"/>
      <c r="B418" s="276"/>
      <c r="C418" s="276"/>
      <c r="D418" s="276"/>
      <c r="E418" s="276"/>
      <c r="F418" s="276"/>
      <c r="G418" s="276"/>
    </row>
    <row r="419" spans="1:7" x14ac:dyDescent="0.25">
      <c r="A419" s="275"/>
      <c r="B419" s="276"/>
      <c r="C419" s="276"/>
      <c r="D419" s="276"/>
      <c r="E419" s="276"/>
      <c r="F419" s="276"/>
      <c r="G419" s="276"/>
    </row>
    <row r="420" spans="1:7" x14ac:dyDescent="0.25">
      <c r="A420" s="275"/>
      <c r="B420" s="276"/>
      <c r="C420" s="276"/>
      <c r="D420" s="276"/>
      <c r="E420" s="276"/>
      <c r="F420" s="276"/>
      <c r="G420" s="276"/>
    </row>
    <row r="421" spans="1:7" x14ac:dyDescent="0.25">
      <c r="A421" s="275"/>
      <c r="B421" s="276"/>
      <c r="C421" s="276"/>
      <c r="D421" s="276"/>
      <c r="E421" s="276"/>
      <c r="F421" s="276"/>
      <c r="G421" s="276"/>
    </row>
    <row r="422" spans="1:7" x14ac:dyDescent="0.25">
      <c r="A422" s="275"/>
      <c r="B422" s="276"/>
      <c r="C422" s="276"/>
      <c r="D422" s="276"/>
      <c r="E422" s="276"/>
      <c r="F422" s="276"/>
      <c r="G422" s="276"/>
    </row>
    <row r="423" spans="1:7" x14ac:dyDescent="0.25">
      <c r="A423" s="275"/>
      <c r="B423" s="276"/>
      <c r="C423" s="276"/>
      <c r="D423" s="276"/>
      <c r="E423" s="276"/>
      <c r="F423" s="276"/>
      <c r="G423" s="276"/>
    </row>
    <row r="424" spans="1:7" x14ac:dyDescent="0.25">
      <c r="A424" s="275"/>
      <c r="B424" s="276"/>
      <c r="C424" s="276"/>
      <c r="D424" s="276"/>
      <c r="E424" s="276"/>
      <c r="F424" s="276"/>
      <c r="G424" s="276"/>
    </row>
    <row r="425" spans="1:7" x14ac:dyDescent="0.25">
      <c r="A425" s="275"/>
      <c r="B425" s="276"/>
      <c r="C425" s="276"/>
      <c r="D425" s="276"/>
      <c r="E425" s="276"/>
      <c r="F425" s="276"/>
      <c r="G425" s="276"/>
    </row>
    <row r="426" spans="1:7" x14ac:dyDescent="0.25">
      <c r="A426" s="275"/>
      <c r="B426" s="276"/>
      <c r="C426" s="276"/>
      <c r="D426" s="276"/>
      <c r="E426" s="276"/>
      <c r="F426" s="276"/>
      <c r="G426" s="276"/>
    </row>
    <row r="427" spans="1:7" x14ac:dyDescent="0.25">
      <c r="A427" s="275"/>
      <c r="B427" s="276"/>
      <c r="C427" s="276"/>
      <c r="D427" s="276"/>
      <c r="E427" s="276"/>
      <c r="F427" s="276"/>
      <c r="G427" s="276"/>
    </row>
    <row r="428" spans="1:7" x14ac:dyDescent="0.25">
      <c r="A428" s="275"/>
      <c r="B428" s="276"/>
      <c r="C428" s="276"/>
      <c r="D428" s="276"/>
      <c r="E428" s="276"/>
      <c r="F428" s="276"/>
      <c r="G428" s="276"/>
    </row>
    <row r="429" spans="1:7" x14ac:dyDescent="0.25">
      <c r="A429" s="275"/>
      <c r="B429" s="276"/>
      <c r="C429" s="276"/>
      <c r="D429" s="276"/>
      <c r="E429" s="276"/>
      <c r="F429" s="276"/>
      <c r="G429" s="276"/>
    </row>
    <row r="430" spans="1:7" x14ac:dyDescent="0.25">
      <c r="A430" s="275"/>
      <c r="B430" s="276"/>
      <c r="C430" s="276"/>
      <c r="D430" s="276"/>
      <c r="E430" s="276"/>
      <c r="F430" s="276"/>
      <c r="G430" s="276"/>
    </row>
    <row r="431" spans="1:7" x14ac:dyDescent="0.25">
      <c r="A431" s="275"/>
      <c r="B431" s="276"/>
      <c r="C431" s="276"/>
      <c r="D431" s="276"/>
      <c r="E431" s="276"/>
      <c r="F431" s="276"/>
      <c r="G431" s="276"/>
    </row>
    <row r="432" spans="1:7" x14ac:dyDescent="0.25">
      <c r="A432" s="275"/>
      <c r="B432" s="276"/>
      <c r="C432" s="276"/>
      <c r="D432" s="276"/>
      <c r="E432" s="276"/>
      <c r="F432" s="276"/>
      <c r="G432" s="276"/>
    </row>
    <row r="433" spans="1:7" x14ac:dyDescent="0.25">
      <c r="A433" s="275"/>
      <c r="B433" s="276"/>
      <c r="C433" s="276"/>
      <c r="D433" s="276"/>
      <c r="E433" s="276"/>
      <c r="F433" s="276"/>
      <c r="G433" s="276"/>
    </row>
    <row r="434" spans="1:7" x14ac:dyDescent="0.25">
      <c r="A434" s="275"/>
      <c r="B434" s="276"/>
      <c r="C434" s="276"/>
      <c r="D434" s="276"/>
      <c r="E434" s="276"/>
      <c r="F434" s="276"/>
      <c r="G434" s="276"/>
    </row>
    <row r="435" spans="1:7" x14ac:dyDescent="0.25">
      <c r="A435" s="275"/>
      <c r="B435" s="276"/>
      <c r="C435" s="276"/>
      <c r="D435" s="276"/>
      <c r="E435" s="276"/>
      <c r="F435" s="276"/>
      <c r="G435" s="276"/>
    </row>
    <row r="436" spans="1:7" x14ac:dyDescent="0.25">
      <c r="A436" s="275"/>
      <c r="B436" s="276"/>
      <c r="C436" s="276"/>
      <c r="D436" s="276"/>
      <c r="E436" s="276"/>
      <c r="F436" s="276"/>
      <c r="G436" s="276"/>
    </row>
    <row r="437" spans="1:7" x14ac:dyDescent="0.25">
      <c r="A437" s="275"/>
      <c r="B437" s="276"/>
      <c r="C437" s="276"/>
      <c r="D437" s="276"/>
      <c r="E437" s="276"/>
      <c r="F437" s="276"/>
      <c r="G437" s="276"/>
    </row>
    <row r="438" spans="1:7" x14ac:dyDescent="0.25">
      <c r="A438" s="275"/>
      <c r="B438" s="276"/>
      <c r="C438" s="276"/>
      <c r="D438" s="276"/>
      <c r="E438" s="276"/>
      <c r="F438" s="276"/>
      <c r="G438" s="276"/>
    </row>
    <row r="439" spans="1:7" x14ac:dyDescent="0.25">
      <c r="A439" s="275"/>
      <c r="B439" s="276"/>
      <c r="C439" s="276"/>
      <c r="D439" s="276"/>
      <c r="E439" s="276"/>
      <c r="F439" s="276"/>
      <c r="G439" s="276"/>
    </row>
    <row r="440" spans="1:7" x14ac:dyDescent="0.25">
      <c r="A440" s="275"/>
      <c r="B440" s="276"/>
      <c r="C440" s="276"/>
      <c r="D440" s="276"/>
      <c r="E440" s="276"/>
      <c r="F440" s="276"/>
      <c r="G440" s="276"/>
    </row>
    <row r="441" spans="1:7" x14ac:dyDescent="0.25">
      <c r="A441" s="275"/>
      <c r="B441" s="276"/>
      <c r="C441" s="276"/>
      <c r="D441" s="276"/>
      <c r="E441" s="276"/>
      <c r="F441" s="276"/>
      <c r="G441" s="276"/>
    </row>
    <row r="442" spans="1:7" x14ac:dyDescent="0.25">
      <c r="A442" s="275"/>
      <c r="B442" s="276"/>
      <c r="C442" s="276"/>
      <c r="D442" s="276"/>
      <c r="E442" s="276"/>
      <c r="F442" s="276"/>
      <c r="G442" s="276"/>
    </row>
    <row r="443" spans="1:7" x14ac:dyDescent="0.25">
      <c r="A443" s="275"/>
      <c r="B443" s="276"/>
      <c r="C443" s="276"/>
      <c r="D443" s="276"/>
      <c r="E443" s="276"/>
      <c r="F443" s="276"/>
      <c r="G443" s="276"/>
    </row>
    <row r="444" spans="1:7" x14ac:dyDescent="0.25">
      <c r="A444" s="275"/>
      <c r="B444" s="276"/>
      <c r="C444" s="276"/>
      <c r="D444" s="276"/>
      <c r="E444" s="276"/>
      <c r="F444" s="276"/>
      <c r="G444" s="276"/>
    </row>
    <row r="445" spans="1:7" x14ac:dyDescent="0.25">
      <c r="A445" s="275"/>
      <c r="B445" s="276"/>
      <c r="C445" s="276"/>
      <c r="D445" s="276"/>
      <c r="E445" s="276"/>
      <c r="F445" s="276"/>
      <c r="G445" s="276"/>
    </row>
    <row r="446" spans="1:7" x14ac:dyDescent="0.25">
      <c r="A446" s="275"/>
      <c r="B446" s="276"/>
      <c r="C446" s="276"/>
      <c r="D446" s="276"/>
      <c r="E446" s="276"/>
      <c r="F446" s="276"/>
      <c r="G446" s="276"/>
    </row>
    <row r="447" spans="1:7" x14ac:dyDescent="0.25">
      <c r="A447" s="275"/>
      <c r="B447" s="276"/>
      <c r="C447" s="276"/>
      <c r="D447" s="276"/>
      <c r="E447" s="276"/>
      <c r="F447" s="276"/>
      <c r="G447" s="276"/>
    </row>
    <row r="448" spans="1:7" x14ac:dyDescent="0.25">
      <c r="A448" s="275"/>
      <c r="B448" s="276"/>
      <c r="C448" s="276"/>
      <c r="D448" s="276"/>
      <c r="E448" s="276"/>
      <c r="F448" s="276"/>
      <c r="G448" s="276"/>
    </row>
    <row r="449" spans="1:7" x14ac:dyDescent="0.25">
      <c r="A449" s="275"/>
      <c r="B449" s="276"/>
      <c r="C449" s="276"/>
      <c r="D449" s="276"/>
      <c r="E449" s="276"/>
      <c r="F449" s="276"/>
      <c r="G449" s="276"/>
    </row>
    <row r="450" spans="1:7" x14ac:dyDescent="0.25">
      <c r="A450" s="275"/>
      <c r="B450" s="276"/>
      <c r="C450" s="276"/>
      <c r="D450" s="276"/>
      <c r="E450" s="276"/>
      <c r="F450" s="276"/>
      <c r="G450" s="276"/>
    </row>
    <row r="451" spans="1:7" x14ac:dyDescent="0.25">
      <c r="A451" s="275"/>
      <c r="B451" s="276"/>
      <c r="C451" s="276"/>
      <c r="D451" s="276"/>
      <c r="E451" s="276"/>
      <c r="F451" s="276"/>
      <c r="G451" s="276"/>
    </row>
    <row r="452" spans="1:7" x14ac:dyDescent="0.25">
      <c r="A452" s="275"/>
      <c r="B452" s="276"/>
      <c r="C452" s="276"/>
      <c r="D452" s="276"/>
      <c r="E452" s="276"/>
      <c r="F452" s="276"/>
      <c r="G452" s="276"/>
    </row>
    <row r="453" spans="1:7" x14ac:dyDescent="0.25">
      <c r="A453" s="275"/>
      <c r="B453" s="276"/>
      <c r="C453" s="276"/>
      <c r="D453" s="276"/>
      <c r="E453" s="276"/>
      <c r="F453" s="276"/>
      <c r="G453" s="276"/>
    </row>
    <row r="454" spans="1:7" x14ac:dyDescent="0.25">
      <c r="A454" s="275"/>
      <c r="B454" s="276"/>
      <c r="C454" s="276"/>
      <c r="D454" s="276"/>
      <c r="E454" s="276"/>
      <c r="F454" s="276"/>
      <c r="G454" s="276"/>
    </row>
    <row r="455" spans="1:7" x14ac:dyDescent="0.25">
      <c r="A455" s="275"/>
      <c r="B455" s="276"/>
      <c r="C455" s="276"/>
      <c r="D455" s="276"/>
      <c r="E455" s="276"/>
      <c r="F455" s="276"/>
      <c r="G455" s="276"/>
    </row>
    <row r="456" spans="1:7" x14ac:dyDescent="0.25">
      <c r="A456" s="275"/>
      <c r="B456" s="276"/>
      <c r="C456" s="276"/>
      <c r="D456" s="276"/>
      <c r="E456" s="276"/>
      <c r="F456" s="276"/>
      <c r="G456" s="276"/>
    </row>
    <row r="457" spans="1:7" x14ac:dyDescent="0.25">
      <c r="A457" s="275"/>
      <c r="B457" s="276"/>
      <c r="C457" s="276"/>
      <c r="D457" s="276"/>
      <c r="E457" s="276"/>
      <c r="F457" s="276"/>
      <c r="G457" s="276"/>
    </row>
    <row r="458" spans="1:7" x14ac:dyDescent="0.25">
      <c r="A458" s="275"/>
      <c r="B458" s="276"/>
      <c r="C458" s="276"/>
      <c r="D458" s="276"/>
      <c r="E458" s="276"/>
      <c r="F458" s="276"/>
      <c r="G458" s="276"/>
    </row>
    <row r="459" spans="1:7" x14ac:dyDescent="0.25">
      <c r="A459" s="275"/>
      <c r="B459" s="276"/>
      <c r="C459" s="276"/>
      <c r="D459" s="276"/>
      <c r="E459" s="276"/>
      <c r="F459" s="276"/>
      <c r="G459" s="276"/>
    </row>
    <row r="460" spans="1:7" x14ac:dyDescent="0.25">
      <c r="A460" s="275"/>
      <c r="B460" s="276"/>
      <c r="C460" s="276"/>
      <c r="D460" s="276"/>
      <c r="E460" s="276"/>
      <c r="F460" s="276"/>
      <c r="G460" s="276"/>
    </row>
    <row r="461" spans="1:7" x14ac:dyDescent="0.25">
      <c r="A461" s="275"/>
      <c r="B461" s="276"/>
      <c r="C461" s="276"/>
      <c r="D461" s="276"/>
      <c r="E461" s="276"/>
      <c r="F461" s="276"/>
      <c r="G461" s="276"/>
    </row>
    <row r="462" spans="1:7" x14ac:dyDescent="0.25">
      <c r="A462" s="275"/>
      <c r="B462" s="276"/>
      <c r="C462" s="276"/>
      <c r="D462" s="276"/>
      <c r="E462" s="276"/>
      <c r="F462" s="276"/>
      <c r="G462" s="276"/>
    </row>
    <row r="463" spans="1:7" x14ac:dyDescent="0.25">
      <c r="A463" s="275"/>
      <c r="B463" s="276"/>
      <c r="C463" s="276"/>
      <c r="D463" s="276"/>
      <c r="E463" s="276"/>
      <c r="F463" s="276"/>
      <c r="G463" s="276"/>
    </row>
    <row r="464" spans="1:7" x14ac:dyDescent="0.25">
      <c r="A464" s="275"/>
      <c r="B464" s="276"/>
      <c r="C464" s="276"/>
      <c r="D464" s="276"/>
      <c r="E464" s="276"/>
      <c r="F464" s="276"/>
      <c r="G464" s="276"/>
    </row>
    <row r="465" spans="1:7" x14ac:dyDescent="0.25">
      <c r="A465" s="275"/>
      <c r="B465" s="276"/>
      <c r="C465" s="276"/>
      <c r="D465" s="276"/>
      <c r="E465" s="276"/>
      <c r="F465" s="276"/>
      <c r="G465" s="276"/>
    </row>
    <row r="466" spans="1:7" x14ac:dyDescent="0.25">
      <c r="A466" s="275"/>
      <c r="B466" s="276"/>
      <c r="C466" s="276"/>
      <c r="D466" s="276"/>
      <c r="E466" s="276"/>
      <c r="F466" s="276"/>
      <c r="G466" s="276"/>
    </row>
    <row r="467" spans="1:7" x14ac:dyDescent="0.25">
      <c r="A467" s="275"/>
      <c r="B467" s="276"/>
      <c r="C467" s="276"/>
      <c r="D467" s="276"/>
      <c r="E467" s="276"/>
      <c r="F467" s="276"/>
      <c r="G467" s="276"/>
    </row>
    <row r="468" spans="1:7" x14ac:dyDescent="0.25">
      <c r="A468" s="275"/>
      <c r="B468" s="276"/>
      <c r="C468" s="276"/>
      <c r="D468" s="276"/>
      <c r="E468" s="276"/>
      <c r="F468" s="276"/>
      <c r="G468" s="276"/>
    </row>
    <row r="469" spans="1:7" x14ac:dyDescent="0.25">
      <c r="A469" s="275"/>
      <c r="B469" s="276"/>
      <c r="C469" s="276"/>
      <c r="D469" s="276"/>
      <c r="E469" s="276"/>
      <c r="F469" s="276"/>
      <c r="G469" s="276"/>
    </row>
    <row r="470" spans="1:7" x14ac:dyDescent="0.25">
      <c r="A470" s="275"/>
      <c r="B470" s="276"/>
      <c r="C470" s="276"/>
      <c r="D470" s="276"/>
      <c r="E470" s="276"/>
      <c r="F470" s="276"/>
      <c r="G470" s="276"/>
    </row>
    <row r="471" spans="1:7" x14ac:dyDescent="0.25">
      <c r="A471" s="275"/>
      <c r="B471" s="276"/>
      <c r="C471" s="276"/>
      <c r="D471" s="276"/>
      <c r="E471" s="276"/>
      <c r="F471" s="276"/>
      <c r="G471" s="276"/>
    </row>
    <row r="472" spans="1:7" x14ac:dyDescent="0.25">
      <c r="A472" s="275"/>
      <c r="B472" s="276"/>
      <c r="C472" s="276"/>
      <c r="D472" s="276"/>
      <c r="E472" s="276"/>
      <c r="F472" s="276"/>
      <c r="G472" s="276"/>
    </row>
    <row r="473" spans="1:7" x14ac:dyDescent="0.25">
      <c r="A473" s="275"/>
      <c r="B473" s="276"/>
      <c r="C473" s="276"/>
      <c r="D473" s="276"/>
      <c r="E473" s="276"/>
      <c r="F473" s="276"/>
      <c r="G473" s="276"/>
    </row>
    <row r="474" spans="1:7" x14ac:dyDescent="0.25">
      <c r="A474" s="275"/>
      <c r="B474" s="276"/>
      <c r="C474" s="276"/>
      <c r="D474" s="276"/>
      <c r="E474" s="276"/>
      <c r="F474" s="276"/>
      <c r="G474" s="276"/>
    </row>
    <row r="475" spans="1:7" x14ac:dyDescent="0.25">
      <c r="A475" s="275"/>
      <c r="B475" s="276"/>
      <c r="C475" s="276"/>
      <c r="D475" s="276"/>
      <c r="E475" s="276"/>
      <c r="F475" s="276"/>
      <c r="G475" s="276"/>
    </row>
    <row r="476" spans="1:7" x14ac:dyDescent="0.25">
      <c r="A476" s="275"/>
      <c r="B476" s="276"/>
      <c r="C476" s="276"/>
      <c r="D476" s="276"/>
      <c r="E476" s="276"/>
      <c r="F476" s="276"/>
      <c r="G476" s="276"/>
    </row>
    <row r="477" spans="1:7" x14ac:dyDescent="0.25">
      <c r="A477" s="275"/>
      <c r="B477" s="276"/>
      <c r="C477" s="276"/>
      <c r="D477" s="276"/>
      <c r="E477" s="276"/>
      <c r="F477" s="276"/>
      <c r="G477" s="276"/>
    </row>
    <row r="478" spans="1:7" x14ac:dyDescent="0.25">
      <c r="A478" s="275"/>
      <c r="B478" s="276"/>
      <c r="C478" s="276"/>
      <c r="D478" s="276"/>
      <c r="E478" s="276"/>
      <c r="F478" s="276"/>
      <c r="G478" s="276"/>
    </row>
    <row r="479" spans="1:7" x14ac:dyDescent="0.25">
      <c r="A479" s="275"/>
      <c r="B479" s="276"/>
      <c r="C479" s="276"/>
      <c r="D479" s="276"/>
      <c r="E479" s="276"/>
      <c r="F479" s="276"/>
      <c r="G479" s="276"/>
    </row>
    <row r="480" spans="1:7" x14ac:dyDescent="0.25">
      <c r="A480" s="275"/>
      <c r="B480" s="276"/>
      <c r="C480" s="276"/>
      <c r="D480" s="276"/>
      <c r="E480" s="276"/>
      <c r="F480" s="276"/>
      <c r="G480" s="276"/>
    </row>
    <row r="481" spans="1:7" x14ac:dyDescent="0.25">
      <c r="A481" s="275"/>
      <c r="B481" s="276"/>
      <c r="C481" s="276"/>
      <c r="D481" s="276"/>
      <c r="E481" s="276"/>
      <c r="F481" s="276"/>
      <c r="G481" s="276"/>
    </row>
    <row r="482" spans="1:7" x14ac:dyDescent="0.25">
      <c r="A482" s="275"/>
      <c r="B482" s="276"/>
      <c r="C482" s="276"/>
      <c r="D482" s="276"/>
      <c r="E482" s="276"/>
      <c r="F482" s="276"/>
      <c r="G482" s="276"/>
    </row>
    <row r="483" spans="1:7" x14ac:dyDescent="0.25">
      <c r="A483" s="275"/>
      <c r="B483" s="276"/>
      <c r="C483" s="276"/>
      <c r="D483" s="276"/>
      <c r="E483" s="276"/>
      <c r="F483" s="276"/>
      <c r="G483" s="276"/>
    </row>
    <row r="484" spans="1:7" x14ac:dyDescent="0.25">
      <c r="A484" s="275"/>
      <c r="B484" s="276"/>
      <c r="C484" s="276"/>
      <c r="D484" s="276"/>
      <c r="E484" s="276"/>
      <c r="F484" s="276"/>
      <c r="G484" s="276"/>
    </row>
    <row r="485" spans="1:7" x14ac:dyDescent="0.25">
      <c r="A485" s="275"/>
      <c r="B485" s="276"/>
      <c r="C485" s="276"/>
      <c r="D485" s="276"/>
      <c r="E485" s="276"/>
      <c r="F485" s="276"/>
      <c r="G485" s="276"/>
    </row>
    <row r="486" spans="1:7" x14ac:dyDescent="0.25">
      <c r="A486" s="275"/>
      <c r="B486" s="276"/>
      <c r="C486" s="276"/>
      <c r="D486" s="276"/>
      <c r="E486" s="276"/>
      <c r="F486" s="276"/>
      <c r="G486" s="276"/>
    </row>
    <row r="487" spans="1:7" x14ac:dyDescent="0.25">
      <c r="A487" s="275"/>
      <c r="B487" s="276"/>
      <c r="C487" s="276"/>
      <c r="D487" s="276"/>
      <c r="E487" s="276"/>
      <c r="F487" s="276"/>
      <c r="G487" s="276"/>
    </row>
    <row r="488" spans="1:7" x14ac:dyDescent="0.25">
      <c r="A488" s="275"/>
      <c r="B488" s="276"/>
      <c r="C488" s="276"/>
      <c r="D488" s="276"/>
      <c r="E488" s="276"/>
      <c r="F488" s="276"/>
      <c r="G488" s="276"/>
    </row>
    <row r="489" spans="1:7" x14ac:dyDescent="0.25">
      <c r="A489" s="275"/>
      <c r="B489" s="276"/>
      <c r="C489" s="276"/>
      <c r="D489" s="276"/>
      <c r="E489" s="276"/>
      <c r="F489" s="276"/>
      <c r="G489" s="276"/>
    </row>
    <row r="490" spans="1:7" x14ac:dyDescent="0.25">
      <c r="A490" s="275"/>
      <c r="B490" s="276"/>
      <c r="C490" s="276"/>
      <c r="D490" s="276"/>
      <c r="E490" s="276"/>
      <c r="F490" s="276"/>
      <c r="G490" s="276"/>
    </row>
    <row r="491" spans="1:7" x14ac:dyDescent="0.25">
      <c r="A491" s="275"/>
      <c r="B491" s="276"/>
      <c r="C491" s="276"/>
      <c r="D491" s="276"/>
      <c r="E491" s="276"/>
      <c r="F491" s="276"/>
      <c r="G491" s="276"/>
    </row>
    <row r="492" spans="1:7" x14ac:dyDescent="0.25">
      <c r="A492" s="275"/>
      <c r="B492" s="276"/>
      <c r="C492" s="276"/>
      <c r="D492" s="276"/>
      <c r="E492" s="276"/>
      <c r="F492" s="276"/>
      <c r="G492" s="276"/>
    </row>
    <row r="493" spans="1:7" x14ac:dyDescent="0.25">
      <c r="A493" s="275"/>
      <c r="B493" s="276"/>
      <c r="C493" s="276"/>
      <c r="D493" s="276"/>
      <c r="E493" s="276"/>
      <c r="F493" s="276"/>
      <c r="G493" s="276"/>
    </row>
    <row r="494" spans="1:7" x14ac:dyDescent="0.25">
      <c r="A494" s="275"/>
      <c r="B494" s="276"/>
      <c r="C494" s="276"/>
      <c r="D494" s="276"/>
      <c r="E494" s="276"/>
      <c r="F494" s="276"/>
      <c r="G494" s="276"/>
    </row>
    <row r="495" spans="1:7" x14ac:dyDescent="0.25">
      <c r="A495" s="275"/>
      <c r="B495" s="276"/>
      <c r="C495" s="276"/>
      <c r="D495" s="276"/>
      <c r="E495" s="276"/>
      <c r="F495" s="276"/>
      <c r="G495" s="276"/>
    </row>
    <row r="496" spans="1:7" x14ac:dyDescent="0.25">
      <c r="A496" s="275"/>
      <c r="B496" s="276"/>
      <c r="C496" s="276"/>
      <c r="D496" s="276"/>
      <c r="E496" s="276"/>
      <c r="F496" s="276"/>
      <c r="G496" s="276"/>
    </row>
    <row r="497" spans="1:7" x14ac:dyDescent="0.25">
      <c r="A497" s="275"/>
      <c r="B497" s="276"/>
      <c r="C497" s="276"/>
      <c r="D497" s="276"/>
      <c r="E497" s="276"/>
      <c r="F497" s="276"/>
      <c r="G497" s="276"/>
    </row>
    <row r="498" spans="1:7" x14ac:dyDescent="0.25">
      <c r="A498" s="275"/>
      <c r="B498" s="276"/>
      <c r="C498" s="276"/>
      <c r="D498" s="276"/>
      <c r="E498" s="276"/>
      <c r="F498" s="276"/>
      <c r="G498" s="276"/>
    </row>
    <row r="499" spans="1:7" x14ac:dyDescent="0.25">
      <c r="A499" s="275"/>
      <c r="B499" s="276"/>
      <c r="C499" s="276"/>
      <c r="D499" s="276"/>
      <c r="E499" s="276"/>
      <c r="F499" s="276"/>
      <c r="G499" s="276"/>
    </row>
    <row r="500" spans="1:7" x14ac:dyDescent="0.25">
      <c r="A500" s="275"/>
      <c r="B500" s="276"/>
      <c r="C500" s="276"/>
      <c r="D500" s="276"/>
      <c r="E500" s="276"/>
      <c r="F500" s="276"/>
      <c r="G500" s="276"/>
    </row>
    <row r="501" spans="1:7" x14ac:dyDescent="0.25">
      <c r="A501" s="275"/>
      <c r="B501" s="276"/>
      <c r="C501" s="276"/>
      <c r="D501" s="276"/>
      <c r="E501" s="276"/>
      <c r="F501" s="276"/>
      <c r="G501" s="276"/>
    </row>
    <row r="502" spans="1:7" x14ac:dyDescent="0.25">
      <c r="A502" s="275"/>
      <c r="B502" s="276"/>
      <c r="C502" s="276"/>
      <c r="D502" s="276"/>
      <c r="E502" s="276"/>
      <c r="F502" s="276"/>
      <c r="G502" s="276"/>
    </row>
    <row r="503" spans="1:7" x14ac:dyDescent="0.25">
      <c r="A503" s="275"/>
      <c r="B503" s="276"/>
      <c r="C503" s="276"/>
      <c r="D503" s="276"/>
      <c r="E503" s="276"/>
      <c r="F503" s="276"/>
      <c r="G503" s="276"/>
    </row>
    <row r="504" spans="1:7" x14ac:dyDescent="0.25">
      <c r="A504" s="275"/>
      <c r="B504" s="276"/>
      <c r="C504" s="276"/>
      <c r="D504" s="276"/>
      <c r="E504" s="276"/>
      <c r="F504" s="276"/>
      <c r="G504" s="276"/>
    </row>
    <row r="505" spans="1:7" x14ac:dyDescent="0.25">
      <c r="A505" s="275"/>
      <c r="B505" s="276"/>
      <c r="C505" s="276"/>
      <c r="D505" s="276"/>
      <c r="E505" s="276"/>
      <c r="F505" s="276"/>
      <c r="G505" s="276"/>
    </row>
    <row r="506" spans="1:7" x14ac:dyDescent="0.25">
      <c r="A506" s="275"/>
      <c r="B506" s="276"/>
      <c r="C506" s="276"/>
      <c r="D506" s="276"/>
      <c r="E506" s="276"/>
      <c r="F506" s="276"/>
      <c r="G506" s="276"/>
    </row>
    <row r="507" spans="1:7" x14ac:dyDescent="0.25">
      <c r="A507" s="275"/>
      <c r="B507" s="276"/>
      <c r="C507" s="276"/>
      <c r="D507" s="276"/>
      <c r="E507" s="276"/>
      <c r="F507" s="276"/>
      <c r="G507" s="276"/>
    </row>
    <row r="508" spans="1:7" x14ac:dyDescent="0.25">
      <c r="A508" s="275"/>
      <c r="B508" s="276"/>
      <c r="C508" s="276"/>
      <c r="D508" s="276"/>
      <c r="E508" s="276"/>
      <c r="F508" s="276"/>
      <c r="G508" s="276"/>
    </row>
    <row r="509" spans="1:7" x14ac:dyDescent="0.25">
      <c r="A509" s="275"/>
      <c r="B509" s="276"/>
      <c r="C509" s="276"/>
      <c r="D509" s="276"/>
      <c r="E509" s="276"/>
      <c r="F509" s="276"/>
      <c r="G509" s="276"/>
    </row>
    <row r="510" spans="1:7" x14ac:dyDescent="0.25">
      <c r="A510" s="275"/>
      <c r="B510" s="276"/>
      <c r="C510" s="276"/>
      <c r="D510" s="276"/>
      <c r="E510" s="276"/>
      <c r="F510" s="276"/>
      <c r="G510" s="276"/>
    </row>
    <row r="511" spans="1:7" x14ac:dyDescent="0.25">
      <c r="A511" s="275"/>
      <c r="B511" s="276"/>
      <c r="C511" s="276"/>
      <c r="D511" s="276"/>
      <c r="E511" s="276"/>
      <c r="F511" s="276"/>
      <c r="G511" s="276"/>
    </row>
    <row r="512" spans="1:7" x14ac:dyDescent="0.25">
      <c r="A512" s="275"/>
      <c r="B512" s="276"/>
      <c r="C512" s="276"/>
      <c r="D512" s="276"/>
      <c r="E512" s="276"/>
      <c r="F512" s="276"/>
      <c r="G512" s="276"/>
    </row>
    <row r="513" spans="1:7" x14ac:dyDescent="0.25">
      <c r="A513" s="275"/>
      <c r="B513" s="276"/>
      <c r="C513" s="276"/>
      <c r="D513" s="276"/>
      <c r="E513" s="276"/>
      <c r="F513" s="276"/>
      <c r="G513" s="276"/>
    </row>
    <row r="514" spans="1:7" x14ac:dyDescent="0.25">
      <c r="A514" s="275"/>
      <c r="B514" s="276"/>
      <c r="C514" s="276"/>
      <c r="D514" s="276"/>
      <c r="E514" s="276"/>
      <c r="F514" s="276"/>
      <c r="G514" s="276"/>
    </row>
    <row r="515" spans="1:7" x14ac:dyDescent="0.25">
      <c r="A515" s="275"/>
      <c r="B515" s="276"/>
      <c r="C515" s="276"/>
      <c r="D515" s="276"/>
      <c r="E515" s="276"/>
      <c r="F515" s="276"/>
      <c r="G515" s="276"/>
    </row>
    <row r="516" spans="1:7" x14ac:dyDescent="0.25">
      <c r="A516" s="275"/>
      <c r="B516" s="276"/>
      <c r="C516" s="276"/>
      <c r="D516" s="276"/>
      <c r="E516" s="276"/>
      <c r="F516" s="276"/>
      <c r="G516" s="276"/>
    </row>
    <row r="517" spans="1:7" x14ac:dyDescent="0.25">
      <c r="A517" s="275"/>
      <c r="B517" s="276"/>
      <c r="C517" s="276"/>
      <c r="D517" s="276"/>
      <c r="E517" s="276"/>
      <c r="F517" s="276"/>
      <c r="G517" s="276"/>
    </row>
    <row r="518" spans="1:7" x14ac:dyDescent="0.25">
      <c r="A518" s="275"/>
      <c r="B518" s="276"/>
      <c r="C518" s="276"/>
      <c r="D518" s="276"/>
      <c r="E518" s="276"/>
      <c r="F518" s="276"/>
      <c r="G518" s="276"/>
    </row>
    <row r="519" spans="1:7" x14ac:dyDescent="0.25">
      <c r="A519" s="275"/>
      <c r="B519" s="276"/>
      <c r="C519" s="276"/>
      <c r="D519" s="276"/>
      <c r="E519" s="276"/>
      <c r="F519" s="276"/>
      <c r="G519" s="276"/>
    </row>
    <row r="520" spans="1:7" x14ac:dyDescent="0.25">
      <c r="A520" s="275"/>
      <c r="B520" s="276"/>
      <c r="C520" s="276"/>
      <c r="D520" s="276"/>
      <c r="E520" s="276"/>
      <c r="F520" s="276"/>
      <c r="G520" s="276"/>
    </row>
    <row r="521" spans="1:7" x14ac:dyDescent="0.25">
      <c r="A521" s="275"/>
      <c r="B521" s="276"/>
      <c r="C521" s="276"/>
      <c r="D521" s="276"/>
      <c r="E521" s="276"/>
      <c r="F521" s="276"/>
      <c r="G521" s="276"/>
    </row>
    <row r="522" spans="1:7" x14ac:dyDescent="0.25">
      <c r="A522" s="275"/>
      <c r="B522" s="276"/>
      <c r="C522" s="276"/>
      <c r="D522" s="276"/>
      <c r="E522" s="276"/>
      <c r="F522" s="276"/>
      <c r="G522" s="276"/>
    </row>
    <row r="523" spans="1:7" x14ac:dyDescent="0.25">
      <c r="A523" s="275"/>
      <c r="B523" s="276"/>
      <c r="C523" s="276"/>
      <c r="D523" s="276"/>
      <c r="E523" s="276"/>
      <c r="F523" s="276"/>
      <c r="G523" s="276"/>
    </row>
    <row r="524" spans="1:7" x14ac:dyDescent="0.25">
      <c r="A524" s="275"/>
      <c r="B524" s="276"/>
      <c r="C524" s="276"/>
      <c r="D524" s="276"/>
      <c r="E524" s="276"/>
      <c r="F524" s="276"/>
      <c r="G524" s="276"/>
    </row>
    <row r="525" spans="1:7" x14ac:dyDescent="0.25">
      <c r="A525" s="275"/>
      <c r="B525" s="276"/>
      <c r="C525" s="276"/>
      <c r="D525" s="276"/>
      <c r="E525" s="276"/>
      <c r="F525" s="276"/>
      <c r="G525" s="276"/>
    </row>
    <row r="526" spans="1:7" x14ac:dyDescent="0.25">
      <c r="A526" s="275"/>
      <c r="B526" s="276"/>
      <c r="C526" s="276"/>
      <c r="D526" s="276"/>
      <c r="E526" s="276"/>
      <c r="F526" s="276"/>
      <c r="G526" s="276"/>
    </row>
    <row r="527" spans="1:7" x14ac:dyDescent="0.25">
      <c r="A527" s="275"/>
      <c r="B527" s="276"/>
      <c r="C527" s="276"/>
      <c r="D527" s="276"/>
      <c r="E527" s="276"/>
      <c r="F527" s="276"/>
      <c r="G527" s="276"/>
    </row>
    <row r="528" spans="1:7" x14ac:dyDescent="0.25">
      <c r="A528" s="275"/>
      <c r="B528" s="276"/>
      <c r="C528" s="276"/>
      <c r="D528" s="276"/>
      <c r="E528" s="276"/>
      <c r="F528" s="276"/>
      <c r="G528" s="276"/>
    </row>
    <row r="529" spans="1:7" x14ac:dyDescent="0.25">
      <c r="A529" s="275"/>
      <c r="B529" s="276"/>
      <c r="C529" s="276"/>
      <c r="D529" s="276"/>
      <c r="E529" s="276"/>
      <c r="F529" s="276"/>
      <c r="G529" s="276"/>
    </row>
    <row r="530" spans="1:7" x14ac:dyDescent="0.25">
      <c r="A530" s="275"/>
      <c r="B530" s="276"/>
      <c r="C530" s="276"/>
      <c r="D530" s="276"/>
      <c r="E530" s="276"/>
      <c r="F530" s="276"/>
      <c r="G530" s="276"/>
    </row>
    <row r="531" spans="1:7" x14ac:dyDescent="0.25">
      <c r="A531" s="275"/>
      <c r="B531" s="276"/>
      <c r="C531" s="276"/>
      <c r="D531" s="276"/>
      <c r="E531" s="276"/>
      <c r="F531" s="276"/>
      <c r="G531" s="276"/>
    </row>
    <row r="532" spans="1:7" x14ac:dyDescent="0.25">
      <c r="A532" s="275"/>
      <c r="B532" s="276"/>
      <c r="C532" s="276"/>
      <c r="D532" s="276"/>
      <c r="E532" s="276"/>
      <c r="F532" s="276"/>
      <c r="G532" s="276"/>
    </row>
    <row r="533" spans="1:7" x14ac:dyDescent="0.25">
      <c r="A533" s="275"/>
      <c r="B533" s="276"/>
      <c r="C533" s="276"/>
      <c r="D533" s="276"/>
      <c r="E533" s="276"/>
      <c r="F533" s="276"/>
      <c r="G533" s="276"/>
    </row>
    <row r="534" spans="1:7" x14ac:dyDescent="0.25">
      <c r="A534" s="275"/>
      <c r="B534" s="276"/>
      <c r="C534" s="276"/>
      <c r="D534" s="276"/>
      <c r="E534" s="276"/>
      <c r="F534" s="276"/>
      <c r="G534" s="276"/>
    </row>
    <row r="535" spans="1:7" x14ac:dyDescent="0.25">
      <c r="A535" s="275"/>
      <c r="B535" s="276"/>
      <c r="C535" s="276"/>
      <c r="D535" s="276"/>
      <c r="E535" s="276"/>
      <c r="F535" s="276"/>
      <c r="G535" s="276"/>
    </row>
    <row r="536" spans="1:7" x14ac:dyDescent="0.25">
      <c r="A536" s="275"/>
      <c r="B536" s="276"/>
      <c r="C536" s="276"/>
      <c r="D536" s="276"/>
      <c r="E536" s="276"/>
      <c r="F536" s="276"/>
      <c r="G536" s="276"/>
    </row>
    <row r="537" spans="1:7" x14ac:dyDescent="0.25">
      <c r="A537" s="275"/>
      <c r="B537" s="276"/>
      <c r="C537" s="276"/>
      <c r="D537" s="276"/>
      <c r="E537" s="276"/>
      <c r="F537" s="276"/>
      <c r="G537" s="276"/>
    </row>
    <row r="538" spans="1:7" x14ac:dyDescent="0.25">
      <c r="A538" s="275"/>
      <c r="B538" s="276"/>
      <c r="C538" s="276"/>
      <c r="D538" s="276"/>
      <c r="E538" s="276"/>
      <c r="F538" s="276"/>
      <c r="G538" s="276"/>
    </row>
    <row r="539" spans="1:7" x14ac:dyDescent="0.25">
      <c r="A539" s="275"/>
      <c r="B539" s="276"/>
      <c r="C539" s="276"/>
      <c r="D539" s="276"/>
      <c r="E539" s="276"/>
      <c r="F539" s="276"/>
      <c r="G539" s="276"/>
    </row>
    <row r="540" spans="1:7" x14ac:dyDescent="0.25">
      <c r="A540" s="275"/>
      <c r="B540" s="276"/>
      <c r="C540" s="276"/>
      <c r="D540" s="276"/>
      <c r="E540" s="276"/>
      <c r="F540" s="276"/>
      <c r="G540" s="276"/>
    </row>
    <row r="541" spans="1:7" x14ac:dyDescent="0.25">
      <c r="A541" s="275"/>
      <c r="B541" s="276"/>
      <c r="C541" s="276"/>
      <c r="D541" s="276"/>
      <c r="E541" s="276"/>
      <c r="F541" s="276"/>
      <c r="G541" s="276"/>
    </row>
    <row r="542" spans="1:7" x14ac:dyDescent="0.25">
      <c r="A542" s="275"/>
      <c r="B542" s="276"/>
      <c r="C542" s="276"/>
      <c r="D542" s="276"/>
      <c r="E542" s="276"/>
      <c r="F542" s="276"/>
      <c r="G542" s="276"/>
    </row>
    <row r="543" spans="1:7" x14ac:dyDescent="0.25">
      <c r="A543" s="275"/>
      <c r="B543" s="276"/>
      <c r="C543" s="276"/>
      <c r="D543" s="276"/>
      <c r="E543" s="276"/>
      <c r="F543" s="276"/>
      <c r="G543" s="276"/>
    </row>
    <row r="544" spans="1:7" x14ac:dyDescent="0.25">
      <c r="A544" s="275"/>
      <c r="B544" s="276"/>
      <c r="C544" s="276"/>
      <c r="D544" s="276"/>
      <c r="E544" s="276"/>
      <c r="F544" s="276"/>
      <c r="G544" s="276"/>
    </row>
    <row r="545" spans="1:7" x14ac:dyDescent="0.25">
      <c r="A545" s="275"/>
      <c r="B545" s="276"/>
      <c r="C545" s="276"/>
      <c r="D545" s="276"/>
      <c r="E545" s="276"/>
      <c r="F545" s="276"/>
      <c r="G545" s="276"/>
    </row>
    <row r="546" spans="1:7" x14ac:dyDescent="0.25">
      <c r="A546" s="275"/>
      <c r="B546" s="276"/>
      <c r="C546" s="276"/>
      <c r="D546" s="276"/>
      <c r="E546" s="276"/>
      <c r="F546" s="276"/>
      <c r="G546" s="276"/>
    </row>
    <row r="547" spans="1:7" x14ac:dyDescent="0.25">
      <c r="A547" s="275"/>
      <c r="B547" s="276"/>
      <c r="C547" s="276"/>
      <c r="D547" s="276"/>
      <c r="E547" s="276"/>
      <c r="F547" s="276"/>
      <c r="G547" s="276"/>
    </row>
    <row r="548" spans="1:7" x14ac:dyDescent="0.25">
      <c r="A548" s="275"/>
      <c r="B548" s="276"/>
      <c r="C548" s="276"/>
      <c r="D548" s="276"/>
      <c r="E548" s="276"/>
      <c r="F548" s="276"/>
      <c r="G548" s="276"/>
    </row>
    <row r="549" spans="1:7" x14ac:dyDescent="0.25">
      <c r="A549" s="275"/>
      <c r="B549" s="276"/>
      <c r="C549" s="276"/>
      <c r="D549" s="276"/>
      <c r="E549" s="276"/>
      <c r="F549" s="276"/>
      <c r="G549" s="276"/>
    </row>
    <row r="550" spans="1:7" x14ac:dyDescent="0.25">
      <c r="A550" s="275"/>
      <c r="B550" s="276"/>
      <c r="C550" s="276"/>
      <c r="D550" s="276"/>
      <c r="E550" s="276"/>
      <c r="F550" s="276"/>
      <c r="G550" s="276"/>
    </row>
    <row r="551" spans="1:7" x14ac:dyDescent="0.25">
      <c r="A551" s="275"/>
      <c r="B551" s="276"/>
      <c r="C551" s="276"/>
      <c r="D551" s="276"/>
      <c r="E551" s="276"/>
      <c r="F551" s="276"/>
      <c r="G551" s="276"/>
    </row>
    <row r="552" spans="1:7" x14ac:dyDescent="0.25">
      <c r="A552" s="275"/>
      <c r="B552" s="276"/>
      <c r="C552" s="276"/>
      <c r="D552" s="276"/>
      <c r="E552" s="276"/>
      <c r="F552" s="276"/>
      <c r="G552" s="276"/>
    </row>
    <row r="553" spans="1:7" x14ac:dyDescent="0.25">
      <c r="A553" s="275"/>
      <c r="B553" s="276"/>
      <c r="C553" s="276"/>
      <c r="D553" s="276"/>
      <c r="E553" s="276"/>
      <c r="F553" s="276"/>
      <c r="G553" s="276"/>
    </row>
    <row r="554" spans="1:7" x14ac:dyDescent="0.25">
      <c r="A554" s="275"/>
      <c r="B554" s="276"/>
      <c r="C554" s="276"/>
      <c r="D554" s="276"/>
      <c r="E554" s="276"/>
      <c r="F554" s="276"/>
      <c r="G554" s="276"/>
    </row>
    <row r="555" spans="1:7" x14ac:dyDescent="0.25">
      <c r="A555" s="275"/>
      <c r="B555" s="276"/>
      <c r="C555" s="276"/>
      <c r="D555" s="276"/>
      <c r="E555" s="276"/>
      <c r="F555" s="276"/>
      <c r="G555" s="276"/>
    </row>
    <row r="556" spans="1:7" x14ac:dyDescent="0.25">
      <c r="A556" s="275"/>
      <c r="B556" s="276"/>
      <c r="C556" s="276"/>
      <c r="D556" s="276"/>
      <c r="E556" s="276"/>
      <c r="F556" s="276"/>
      <c r="G556" s="276"/>
    </row>
    <row r="557" spans="1:7" x14ac:dyDescent="0.25">
      <c r="A557" s="275"/>
      <c r="B557" s="276"/>
      <c r="C557" s="276"/>
      <c r="D557" s="276"/>
      <c r="E557" s="276"/>
      <c r="F557" s="276"/>
      <c r="G557" s="276"/>
    </row>
    <row r="558" spans="1:7" x14ac:dyDescent="0.25">
      <c r="A558" s="275"/>
      <c r="B558" s="276"/>
      <c r="C558" s="276"/>
      <c r="D558" s="276"/>
      <c r="E558" s="276"/>
      <c r="F558" s="276"/>
      <c r="G558" s="276"/>
    </row>
    <row r="559" spans="1:7" x14ac:dyDescent="0.25">
      <c r="A559" s="275"/>
      <c r="B559" s="276"/>
      <c r="C559" s="276"/>
      <c r="D559" s="276"/>
      <c r="E559" s="276"/>
      <c r="F559" s="276"/>
      <c r="G559" s="276"/>
    </row>
    <row r="560" spans="1:7" x14ac:dyDescent="0.25">
      <c r="A560" s="275"/>
      <c r="B560" s="276"/>
      <c r="C560" s="276"/>
      <c r="D560" s="276"/>
      <c r="E560" s="276"/>
      <c r="F560" s="276"/>
      <c r="G560" s="276"/>
    </row>
    <row r="561" spans="1:7" x14ac:dyDescent="0.25">
      <c r="A561" s="275"/>
      <c r="B561" s="276"/>
      <c r="C561" s="276"/>
      <c r="D561" s="276"/>
      <c r="E561" s="276"/>
      <c r="F561" s="276"/>
      <c r="G561" s="276"/>
    </row>
    <row r="562" spans="1:7" x14ac:dyDescent="0.25">
      <c r="A562" s="275"/>
      <c r="B562" s="276"/>
      <c r="C562" s="276"/>
      <c r="D562" s="276"/>
      <c r="E562" s="276"/>
      <c r="F562" s="276"/>
      <c r="G562" s="276"/>
    </row>
    <row r="563" spans="1:7" x14ac:dyDescent="0.25">
      <c r="A563" s="275"/>
      <c r="B563" s="276"/>
      <c r="C563" s="276"/>
      <c r="D563" s="276"/>
      <c r="E563" s="276"/>
      <c r="F563" s="276"/>
      <c r="G563" s="276"/>
    </row>
    <row r="564" spans="1:7" x14ac:dyDescent="0.25">
      <c r="A564" s="275"/>
      <c r="B564" s="276"/>
      <c r="C564" s="276"/>
      <c r="D564" s="276"/>
      <c r="E564" s="276"/>
      <c r="F564" s="276"/>
      <c r="G564" s="276"/>
    </row>
    <row r="565" spans="1:7" x14ac:dyDescent="0.25">
      <c r="A565" s="275"/>
      <c r="B565" s="276"/>
      <c r="C565" s="276"/>
      <c r="D565" s="276"/>
      <c r="E565" s="276"/>
      <c r="F565" s="276"/>
      <c r="G565" s="276"/>
    </row>
    <row r="566" spans="1:7" x14ac:dyDescent="0.25">
      <c r="A566" s="275"/>
      <c r="B566" s="276"/>
      <c r="C566" s="276"/>
      <c r="D566" s="276"/>
      <c r="E566" s="276"/>
      <c r="F566" s="276"/>
      <c r="G566" s="276"/>
    </row>
    <row r="567" spans="1:7" x14ac:dyDescent="0.25">
      <c r="A567" s="275"/>
      <c r="B567" s="276"/>
      <c r="C567" s="276"/>
      <c r="D567" s="276"/>
      <c r="E567" s="276"/>
      <c r="F567" s="276"/>
      <c r="G567" s="276"/>
    </row>
    <row r="568" spans="1:7" x14ac:dyDescent="0.25">
      <c r="A568" s="275"/>
      <c r="B568" s="276"/>
      <c r="C568" s="276"/>
      <c r="D568" s="276"/>
      <c r="E568" s="276"/>
      <c r="F568" s="276"/>
      <c r="G568" s="276"/>
    </row>
    <row r="569" spans="1:7" x14ac:dyDescent="0.25">
      <c r="A569" s="275"/>
      <c r="B569" s="276"/>
      <c r="C569" s="276"/>
      <c r="D569" s="276"/>
      <c r="E569" s="276"/>
      <c r="F569" s="276"/>
      <c r="G569" s="276"/>
    </row>
    <row r="570" spans="1:7" x14ac:dyDescent="0.25">
      <c r="A570" s="275"/>
      <c r="B570" s="276"/>
      <c r="C570" s="276"/>
      <c r="D570" s="276"/>
      <c r="E570" s="276"/>
      <c r="F570" s="276"/>
      <c r="G570" s="276"/>
    </row>
    <row r="571" spans="1:7" x14ac:dyDescent="0.25">
      <c r="A571" s="275"/>
      <c r="B571" s="276"/>
      <c r="C571" s="276"/>
      <c r="D571" s="276"/>
      <c r="E571" s="276"/>
      <c r="F571" s="276"/>
      <c r="G571" s="276"/>
    </row>
    <row r="572" spans="1:7" x14ac:dyDescent="0.25">
      <c r="A572" s="275"/>
      <c r="B572" s="276"/>
      <c r="C572" s="276"/>
      <c r="D572" s="276"/>
      <c r="E572" s="276"/>
      <c r="F572" s="276"/>
      <c r="G572" s="276"/>
    </row>
    <row r="573" spans="1:7" x14ac:dyDescent="0.25">
      <c r="A573" s="275"/>
      <c r="B573" s="276"/>
      <c r="C573" s="276"/>
      <c r="D573" s="276"/>
      <c r="E573" s="276"/>
      <c r="F573" s="276"/>
      <c r="G573" s="276"/>
    </row>
    <row r="574" spans="1:7" x14ac:dyDescent="0.25">
      <c r="A574" s="275"/>
      <c r="B574" s="276"/>
      <c r="C574" s="276"/>
      <c r="D574" s="276"/>
      <c r="E574" s="276"/>
      <c r="F574" s="276"/>
      <c r="G574" s="276"/>
    </row>
    <row r="575" spans="1:7" x14ac:dyDescent="0.25">
      <c r="A575" s="275"/>
      <c r="B575" s="276"/>
      <c r="C575" s="276"/>
      <c r="D575" s="276"/>
      <c r="E575" s="276"/>
      <c r="F575" s="276"/>
      <c r="G575" s="276"/>
    </row>
    <row r="576" spans="1:7" x14ac:dyDescent="0.25">
      <c r="A576" s="275"/>
      <c r="B576" s="276"/>
      <c r="C576" s="276"/>
      <c r="D576" s="276"/>
      <c r="E576" s="276"/>
      <c r="F576" s="276"/>
      <c r="G576" s="276"/>
    </row>
    <row r="577" spans="1:7" x14ac:dyDescent="0.25">
      <c r="A577" s="275"/>
      <c r="B577" s="276"/>
      <c r="C577" s="276"/>
      <c r="D577" s="276"/>
      <c r="E577" s="276"/>
      <c r="F577" s="276"/>
      <c r="G577" s="276"/>
    </row>
    <row r="578" spans="1:7" x14ac:dyDescent="0.25">
      <c r="A578" s="275"/>
      <c r="B578" s="276"/>
      <c r="C578" s="276"/>
      <c r="D578" s="276"/>
      <c r="E578" s="276"/>
      <c r="F578" s="276"/>
      <c r="G578" s="276"/>
    </row>
    <row r="579" spans="1:7" x14ac:dyDescent="0.25">
      <c r="A579" s="275"/>
      <c r="B579" s="276"/>
      <c r="C579" s="276"/>
      <c r="D579" s="276"/>
      <c r="E579" s="276"/>
      <c r="F579" s="276"/>
      <c r="G579" s="276"/>
    </row>
    <row r="580" spans="1:7" x14ac:dyDescent="0.25">
      <c r="A580" s="275"/>
      <c r="B580" s="276"/>
      <c r="C580" s="276"/>
      <c r="D580" s="276"/>
      <c r="E580" s="276"/>
      <c r="F580" s="276"/>
      <c r="G580" s="276"/>
    </row>
    <row r="581" spans="1:7" x14ac:dyDescent="0.25">
      <c r="A581" s="275"/>
      <c r="B581" s="276"/>
      <c r="C581" s="276"/>
      <c r="D581" s="276"/>
      <c r="E581" s="276"/>
      <c r="F581" s="276"/>
      <c r="G581" s="276"/>
    </row>
    <row r="582" spans="1:7" x14ac:dyDescent="0.25">
      <c r="A582" s="275"/>
      <c r="B582" s="276"/>
      <c r="C582" s="276"/>
      <c r="D582" s="276"/>
      <c r="E582" s="276"/>
      <c r="F582" s="276"/>
      <c r="G582" s="276"/>
    </row>
    <row r="583" spans="1:7" x14ac:dyDescent="0.25">
      <c r="A583" s="275"/>
      <c r="B583" s="276"/>
      <c r="C583" s="276"/>
      <c r="D583" s="276"/>
      <c r="E583" s="276"/>
      <c r="F583" s="276"/>
      <c r="G583" s="276"/>
    </row>
    <row r="584" spans="1:7" x14ac:dyDescent="0.25">
      <c r="A584" s="275"/>
      <c r="B584" s="276"/>
      <c r="C584" s="276"/>
      <c r="D584" s="276"/>
      <c r="E584" s="276"/>
      <c r="F584" s="276"/>
      <c r="G584" s="276"/>
    </row>
    <row r="585" spans="1:7" x14ac:dyDescent="0.25">
      <c r="A585" s="275"/>
      <c r="B585" s="276"/>
      <c r="C585" s="276"/>
      <c r="D585" s="276"/>
      <c r="E585" s="276"/>
      <c r="F585" s="276"/>
      <c r="G585" s="276"/>
    </row>
    <row r="586" spans="1:7" x14ac:dyDescent="0.25">
      <c r="A586" s="275"/>
      <c r="B586" s="276"/>
      <c r="C586" s="276"/>
      <c r="D586" s="276"/>
      <c r="E586" s="276"/>
      <c r="F586" s="276"/>
      <c r="G586" s="276"/>
    </row>
    <row r="587" spans="1:7" x14ac:dyDescent="0.25">
      <c r="A587" s="275"/>
      <c r="B587" s="276"/>
      <c r="C587" s="276"/>
      <c r="D587" s="276"/>
      <c r="E587" s="276"/>
      <c r="F587" s="276"/>
      <c r="G587" s="276"/>
    </row>
    <row r="588" spans="1:7" x14ac:dyDescent="0.25">
      <c r="A588" s="275"/>
      <c r="B588" s="276"/>
      <c r="C588" s="276"/>
      <c r="D588" s="276"/>
      <c r="E588" s="276"/>
      <c r="F588" s="276"/>
      <c r="G588" s="276"/>
    </row>
    <row r="589" spans="1:7" x14ac:dyDescent="0.25">
      <c r="A589" s="275"/>
      <c r="B589" s="276"/>
      <c r="C589" s="276"/>
      <c r="D589" s="276"/>
      <c r="E589" s="276"/>
      <c r="F589" s="276"/>
      <c r="G589" s="276"/>
    </row>
    <row r="590" spans="1:7" x14ac:dyDescent="0.25">
      <c r="A590" s="275"/>
      <c r="B590" s="276"/>
      <c r="C590" s="276"/>
      <c r="D590" s="276"/>
      <c r="E590" s="276"/>
      <c r="F590" s="276"/>
      <c r="G590" s="276"/>
    </row>
    <row r="591" spans="1:7" x14ac:dyDescent="0.25">
      <c r="A591" s="275"/>
      <c r="B591" s="276"/>
      <c r="C591" s="276"/>
      <c r="D591" s="276"/>
      <c r="E591" s="276"/>
      <c r="F591" s="276"/>
      <c r="G591" s="276"/>
    </row>
    <row r="592" spans="1:7" x14ac:dyDescent="0.25">
      <c r="A592" s="275"/>
      <c r="B592" s="276"/>
      <c r="C592" s="276"/>
      <c r="D592" s="276"/>
      <c r="E592" s="276"/>
      <c r="F592" s="276"/>
      <c r="G592" s="276"/>
    </row>
    <row r="593" spans="1:7" x14ac:dyDescent="0.25">
      <c r="A593" s="275"/>
      <c r="B593" s="276"/>
      <c r="C593" s="276"/>
      <c r="D593" s="276"/>
      <c r="E593" s="276"/>
      <c r="F593" s="276"/>
      <c r="G593" s="276"/>
    </row>
    <row r="594" spans="1:7" x14ac:dyDescent="0.25">
      <c r="A594" s="275"/>
      <c r="B594" s="276"/>
      <c r="C594" s="276"/>
      <c r="D594" s="276"/>
      <c r="E594" s="276"/>
      <c r="F594" s="276"/>
      <c r="G594" s="276"/>
    </row>
    <row r="595" spans="1:7" x14ac:dyDescent="0.25">
      <c r="A595" s="275"/>
      <c r="B595" s="276"/>
      <c r="C595" s="276"/>
      <c r="D595" s="276"/>
      <c r="E595" s="276"/>
      <c r="F595" s="276"/>
      <c r="G595" s="276"/>
    </row>
    <row r="596" spans="1:7" x14ac:dyDescent="0.25">
      <c r="A596" s="275"/>
      <c r="B596" s="276"/>
      <c r="C596" s="276"/>
      <c r="D596" s="276"/>
      <c r="E596" s="276"/>
      <c r="F596" s="276"/>
      <c r="G596" s="276"/>
    </row>
    <row r="597" spans="1:7" x14ac:dyDescent="0.25">
      <c r="A597" s="275"/>
      <c r="B597" s="276"/>
      <c r="C597" s="276"/>
      <c r="D597" s="276"/>
      <c r="E597" s="276"/>
      <c r="F597" s="276"/>
      <c r="G597" s="276"/>
    </row>
    <row r="598" spans="1:7" x14ac:dyDescent="0.25">
      <c r="A598" s="275"/>
      <c r="B598" s="276"/>
      <c r="C598" s="276"/>
      <c r="D598" s="276"/>
      <c r="E598" s="276"/>
      <c r="F598" s="276"/>
      <c r="G598" s="276"/>
    </row>
    <row r="599" spans="1:7" x14ac:dyDescent="0.25">
      <c r="A599" s="275"/>
      <c r="B599" s="276"/>
      <c r="C599" s="276"/>
      <c r="D599" s="276"/>
      <c r="E599" s="276"/>
      <c r="F599" s="276"/>
      <c r="G599" s="276"/>
    </row>
    <row r="600" spans="1:7" x14ac:dyDescent="0.25">
      <c r="A600" s="275"/>
      <c r="B600" s="276"/>
      <c r="C600" s="276"/>
      <c r="D600" s="276"/>
      <c r="E600" s="276"/>
      <c r="F600" s="276"/>
      <c r="G600" s="276"/>
    </row>
    <row r="601" spans="1:7" x14ac:dyDescent="0.25">
      <c r="A601" s="275"/>
      <c r="B601" s="276"/>
      <c r="C601" s="276"/>
      <c r="D601" s="276"/>
      <c r="E601" s="276"/>
      <c r="F601" s="276"/>
      <c r="G601" s="276"/>
    </row>
    <row r="602" spans="1:7" x14ac:dyDescent="0.25">
      <c r="A602" s="275"/>
      <c r="B602" s="276"/>
      <c r="C602" s="276"/>
      <c r="D602" s="276"/>
      <c r="E602" s="276"/>
      <c r="F602" s="276"/>
      <c r="G602" s="276"/>
    </row>
    <row r="603" spans="1:7" x14ac:dyDescent="0.25">
      <c r="A603" s="275"/>
      <c r="B603" s="276"/>
      <c r="C603" s="276"/>
      <c r="D603" s="276"/>
      <c r="E603" s="276"/>
      <c r="F603" s="276"/>
      <c r="G603" s="276"/>
    </row>
    <row r="604" spans="1:7" x14ac:dyDescent="0.25">
      <c r="A604" s="275"/>
      <c r="B604" s="276"/>
      <c r="C604" s="276"/>
      <c r="D604" s="276"/>
      <c r="E604" s="276"/>
      <c r="F604" s="276"/>
      <c r="G604" s="276"/>
    </row>
    <row r="605" spans="1:7" x14ac:dyDescent="0.25">
      <c r="A605" s="275"/>
      <c r="B605" s="276"/>
      <c r="C605" s="276"/>
      <c r="D605" s="276"/>
      <c r="E605" s="276"/>
      <c r="F605" s="276"/>
      <c r="G605" s="276"/>
    </row>
    <row r="606" spans="1:7" x14ac:dyDescent="0.25">
      <c r="A606" s="275"/>
      <c r="B606" s="276"/>
      <c r="C606" s="276"/>
      <c r="D606" s="276"/>
      <c r="E606" s="276"/>
      <c r="F606" s="276"/>
      <c r="G606" s="276"/>
    </row>
    <row r="607" spans="1:7" x14ac:dyDescent="0.25">
      <c r="A607" s="275"/>
      <c r="B607" s="276"/>
      <c r="C607" s="276"/>
      <c r="D607" s="276"/>
      <c r="E607" s="276"/>
      <c r="F607" s="276"/>
      <c r="G607" s="276"/>
    </row>
    <row r="608" spans="1:7" x14ac:dyDescent="0.25">
      <c r="A608" s="275"/>
      <c r="B608" s="276"/>
      <c r="C608" s="276"/>
      <c r="D608" s="276"/>
      <c r="E608" s="276"/>
      <c r="F608" s="276"/>
      <c r="G608" s="276"/>
    </row>
    <row r="609" spans="1:7" x14ac:dyDescent="0.25">
      <c r="A609" s="275"/>
      <c r="B609" s="276"/>
      <c r="C609" s="276"/>
      <c r="D609" s="276"/>
      <c r="E609" s="276"/>
      <c r="F609" s="276"/>
      <c r="G609" s="276"/>
    </row>
    <row r="610" spans="1:7" x14ac:dyDescent="0.25">
      <c r="A610" s="275"/>
      <c r="B610" s="276"/>
      <c r="C610" s="276"/>
      <c r="D610" s="276"/>
      <c r="E610" s="276"/>
      <c r="F610" s="276"/>
      <c r="G610" s="276"/>
    </row>
    <row r="611" spans="1:7" x14ac:dyDescent="0.25">
      <c r="A611" s="275"/>
      <c r="B611" s="276"/>
      <c r="C611" s="276"/>
      <c r="D611" s="276"/>
      <c r="E611" s="276"/>
      <c r="F611" s="276"/>
      <c r="G611" s="276"/>
    </row>
    <row r="612" spans="1:7" x14ac:dyDescent="0.25">
      <c r="A612" s="275"/>
      <c r="B612" s="276"/>
      <c r="C612" s="276"/>
      <c r="D612" s="276"/>
      <c r="E612" s="276"/>
      <c r="F612" s="276"/>
      <c r="G612" s="276"/>
    </row>
    <row r="613" spans="1:7" x14ac:dyDescent="0.25">
      <c r="A613" s="275"/>
      <c r="B613" s="276"/>
      <c r="C613" s="276"/>
      <c r="D613" s="276"/>
      <c r="E613" s="276"/>
      <c r="F613" s="276"/>
      <c r="G613" s="276"/>
    </row>
    <row r="614" spans="1:7" x14ac:dyDescent="0.25">
      <c r="A614" s="275"/>
      <c r="B614" s="276"/>
      <c r="C614" s="276"/>
      <c r="D614" s="276"/>
      <c r="E614" s="276"/>
      <c r="F614" s="276"/>
      <c r="G614" s="276"/>
    </row>
    <row r="615" spans="1:7" x14ac:dyDescent="0.25">
      <c r="A615" s="275"/>
      <c r="B615" s="276"/>
      <c r="C615" s="276"/>
      <c r="D615" s="276"/>
      <c r="E615" s="276"/>
      <c r="F615" s="276"/>
      <c r="G615" s="276"/>
    </row>
    <row r="616" spans="1:7" x14ac:dyDescent="0.25">
      <c r="A616" s="275"/>
      <c r="B616" s="276"/>
      <c r="C616" s="276"/>
      <c r="D616" s="276"/>
      <c r="E616" s="276"/>
      <c r="F616" s="276"/>
      <c r="G616" s="276"/>
    </row>
    <row r="617" spans="1:7" x14ac:dyDescent="0.25">
      <c r="A617" s="275"/>
      <c r="B617" s="276"/>
      <c r="C617" s="276"/>
      <c r="D617" s="276"/>
      <c r="E617" s="276"/>
      <c r="F617" s="276"/>
      <c r="G617" s="276"/>
    </row>
    <row r="618" spans="1:7" x14ac:dyDescent="0.25">
      <c r="A618" s="275"/>
      <c r="B618" s="276"/>
      <c r="C618" s="276"/>
      <c r="D618" s="276"/>
      <c r="E618" s="276"/>
      <c r="F618" s="276"/>
      <c r="G618" s="276"/>
    </row>
    <row r="619" spans="1:7" x14ac:dyDescent="0.25">
      <c r="A619" s="275"/>
      <c r="B619" s="276"/>
      <c r="C619" s="276"/>
      <c r="D619" s="276"/>
      <c r="E619" s="276"/>
      <c r="F619" s="276"/>
      <c r="G619" s="276"/>
    </row>
    <row r="620" spans="1:7" x14ac:dyDescent="0.25">
      <c r="A620" s="275"/>
      <c r="B620" s="276"/>
      <c r="C620" s="276"/>
      <c r="D620" s="276"/>
      <c r="E620" s="276"/>
      <c r="F620" s="276"/>
      <c r="G620" s="276"/>
    </row>
    <row r="621" spans="1:7" x14ac:dyDescent="0.25">
      <c r="A621" s="275"/>
      <c r="B621" s="276"/>
      <c r="C621" s="276"/>
      <c r="D621" s="276"/>
      <c r="E621" s="276"/>
      <c r="F621" s="276"/>
      <c r="G621" s="276"/>
    </row>
    <row r="622" spans="1:7" x14ac:dyDescent="0.25">
      <c r="A622" s="275"/>
      <c r="B622" s="276"/>
      <c r="C622" s="276"/>
      <c r="D622" s="276"/>
      <c r="E622" s="276"/>
      <c r="F622" s="276"/>
      <c r="G622" s="276"/>
    </row>
    <row r="623" spans="1:7" x14ac:dyDescent="0.25">
      <c r="A623" s="275"/>
      <c r="B623" s="276"/>
      <c r="C623" s="276"/>
      <c r="D623" s="276"/>
      <c r="E623" s="276"/>
      <c r="F623" s="276"/>
      <c r="G623" s="276"/>
    </row>
    <row r="624" spans="1:7" x14ac:dyDescent="0.25">
      <c r="A624" s="275"/>
      <c r="B624" s="276"/>
      <c r="C624" s="276"/>
      <c r="D624" s="276"/>
      <c r="E624" s="276"/>
      <c r="F624" s="276"/>
      <c r="G624" s="276"/>
    </row>
    <row r="625" spans="1:7" x14ac:dyDescent="0.25">
      <c r="A625" s="275"/>
      <c r="B625" s="276"/>
      <c r="C625" s="276"/>
      <c r="D625" s="276"/>
      <c r="E625" s="276"/>
      <c r="F625" s="276"/>
      <c r="G625" s="276"/>
    </row>
    <row r="626" spans="1:7" x14ac:dyDescent="0.25">
      <c r="A626" s="275"/>
      <c r="B626" s="276"/>
      <c r="C626" s="276"/>
      <c r="D626" s="276"/>
      <c r="E626" s="276"/>
      <c r="F626" s="276"/>
      <c r="G626" s="276"/>
    </row>
    <row r="627" spans="1:7" x14ac:dyDescent="0.25">
      <c r="A627" s="275"/>
      <c r="B627" s="276"/>
      <c r="C627" s="276"/>
      <c r="D627" s="276"/>
      <c r="E627" s="276"/>
      <c r="F627" s="276"/>
      <c r="G627" s="276"/>
    </row>
    <row r="628" spans="1:7" x14ac:dyDescent="0.25">
      <c r="A628" s="275"/>
      <c r="B628" s="276"/>
      <c r="C628" s="276"/>
      <c r="D628" s="276"/>
      <c r="E628" s="276"/>
      <c r="F628" s="276"/>
      <c r="G628" s="276"/>
    </row>
    <row r="629" spans="1:7" x14ac:dyDescent="0.25">
      <c r="A629" s="275"/>
      <c r="B629" s="276"/>
      <c r="C629" s="276"/>
      <c r="D629" s="276"/>
      <c r="E629" s="276"/>
      <c r="F629" s="276"/>
      <c r="G629" s="276"/>
    </row>
    <row r="630" spans="1:7" x14ac:dyDescent="0.25">
      <c r="A630" s="275"/>
      <c r="B630" s="276"/>
      <c r="C630" s="276"/>
      <c r="D630" s="276"/>
      <c r="E630" s="276"/>
      <c r="F630" s="276"/>
      <c r="G630" s="276"/>
    </row>
    <row r="631" spans="1:7" x14ac:dyDescent="0.25">
      <c r="A631" s="275"/>
      <c r="B631" s="276"/>
      <c r="C631" s="276"/>
      <c r="D631" s="276"/>
      <c r="E631" s="276"/>
      <c r="F631" s="276"/>
      <c r="G631" s="276"/>
    </row>
    <row r="632" spans="1:7" x14ac:dyDescent="0.25">
      <c r="A632" s="275"/>
      <c r="B632" s="276"/>
      <c r="C632" s="276"/>
      <c r="D632" s="276"/>
      <c r="E632" s="276"/>
      <c r="F632" s="276"/>
      <c r="G632" s="276"/>
    </row>
    <row r="633" spans="1:7" x14ac:dyDescent="0.25">
      <c r="A633" s="275"/>
      <c r="B633" s="276"/>
      <c r="C633" s="276"/>
      <c r="D633" s="276"/>
      <c r="E633" s="276"/>
      <c r="F633" s="276"/>
      <c r="G633" s="276"/>
    </row>
    <row r="634" spans="1:7" x14ac:dyDescent="0.25">
      <c r="A634" s="275"/>
      <c r="B634" s="276"/>
      <c r="C634" s="276"/>
      <c r="D634" s="276"/>
      <c r="E634" s="276"/>
      <c r="F634" s="276"/>
      <c r="G634" s="276"/>
    </row>
    <row r="635" spans="1:7" x14ac:dyDescent="0.25">
      <c r="A635" s="275"/>
      <c r="B635" s="276"/>
      <c r="C635" s="276"/>
      <c r="D635" s="276"/>
      <c r="E635" s="276"/>
      <c r="F635" s="276"/>
      <c r="G635" s="276"/>
    </row>
    <row r="636" spans="1:7" x14ac:dyDescent="0.25">
      <c r="A636" s="275"/>
      <c r="B636" s="276"/>
      <c r="C636" s="276"/>
      <c r="D636" s="276"/>
      <c r="E636" s="276"/>
      <c r="F636" s="276"/>
      <c r="G636" s="276"/>
    </row>
    <row r="637" spans="1:7" x14ac:dyDescent="0.25">
      <c r="A637" s="275"/>
      <c r="B637" s="276"/>
      <c r="C637" s="276"/>
      <c r="D637" s="276"/>
      <c r="E637" s="276"/>
      <c r="F637" s="276"/>
      <c r="G637" s="276"/>
    </row>
    <row r="638" spans="1:7" x14ac:dyDescent="0.25">
      <c r="A638" s="275"/>
      <c r="B638" s="276"/>
      <c r="C638" s="276"/>
      <c r="D638" s="276"/>
      <c r="E638" s="276"/>
      <c r="F638" s="276"/>
      <c r="G638" s="276"/>
    </row>
    <row r="639" spans="1:7" x14ac:dyDescent="0.25">
      <c r="A639" s="275"/>
      <c r="B639" s="276"/>
      <c r="C639" s="276"/>
      <c r="D639" s="276"/>
      <c r="E639" s="276"/>
      <c r="F639" s="276"/>
      <c r="G639" s="276"/>
    </row>
    <row r="640" spans="1:7" x14ac:dyDescent="0.25">
      <c r="A640" s="275"/>
      <c r="B640" s="276"/>
      <c r="C640" s="276"/>
      <c r="D640" s="276"/>
      <c r="E640" s="276"/>
      <c r="F640" s="276"/>
      <c r="G640" s="276"/>
    </row>
    <row r="641" spans="1:7" x14ac:dyDescent="0.25">
      <c r="A641" s="275"/>
      <c r="B641" s="276"/>
      <c r="C641" s="276"/>
      <c r="D641" s="276"/>
      <c r="E641" s="276"/>
      <c r="F641" s="276"/>
      <c r="G641" s="276"/>
    </row>
    <row r="642" spans="1:7" x14ac:dyDescent="0.25">
      <c r="A642" s="275"/>
      <c r="B642" s="276"/>
      <c r="C642" s="276"/>
      <c r="D642" s="276"/>
      <c r="E642" s="276"/>
      <c r="F642" s="276"/>
      <c r="G642" s="276"/>
    </row>
    <row r="643" spans="1:7" x14ac:dyDescent="0.25">
      <c r="A643" s="275"/>
      <c r="B643" s="276"/>
      <c r="C643" s="276"/>
      <c r="D643" s="276"/>
      <c r="E643" s="276"/>
      <c r="F643" s="276"/>
      <c r="G643" s="276"/>
    </row>
    <row r="644" spans="1:7" x14ac:dyDescent="0.25">
      <c r="A644" s="275"/>
      <c r="B644" s="276"/>
      <c r="C644" s="276"/>
      <c r="D644" s="276"/>
      <c r="E644" s="276"/>
      <c r="F644" s="276"/>
      <c r="G644" s="276"/>
    </row>
    <row r="645" spans="1:7" x14ac:dyDescent="0.25">
      <c r="A645" s="275"/>
      <c r="B645" s="276"/>
      <c r="C645" s="276"/>
      <c r="D645" s="276"/>
      <c r="E645" s="276"/>
      <c r="F645" s="276"/>
      <c r="G645" s="276"/>
    </row>
    <row r="646" spans="1:7" x14ac:dyDescent="0.25">
      <c r="A646" s="275"/>
      <c r="B646" s="276"/>
      <c r="C646" s="276"/>
      <c r="D646" s="276"/>
      <c r="E646" s="276"/>
      <c r="F646" s="276"/>
      <c r="G646" s="276"/>
    </row>
    <row r="647" spans="1:7" x14ac:dyDescent="0.25">
      <c r="A647" s="275"/>
      <c r="B647" s="276"/>
      <c r="C647" s="276"/>
      <c r="D647" s="276"/>
      <c r="E647" s="276"/>
      <c r="F647" s="276"/>
      <c r="G647" s="276"/>
    </row>
    <row r="648" spans="1:7" x14ac:dyDescent="0.25">
      <c r="A648" s="275"/>
      <c r="B648" s="276"/>
      <c r="C648" s="276"/>
      <c r="D648" s="276"/>
      <c r="E648" s="276"/>
      <c r="F648" s="276"/>
      <c r="G648" s="276"/>
    </row>
    <row r="649" spans="1:7" x14ac:dyDescent="0.25">
      <c r="A649" s="275"/>
      <c r="B649" s="276"/>
      <c r="C649" s="276"/>
      <c r="D649" s="276"/>
      <c r="E649" s="276"/>
      <c r="F649" s="276"/>
      <c r="G649" s="276"/>
    </row>
    <row r="650" spans="1:7" x14ac:dyDescent="0.25">
      <c r="A650" s="275"/>
      <c r="B650" s="276"/>
      <c r="C650" s="276"/>
      <c r="D650" s="276"/>
      <c r="E650" s="276"/>
      <c r="F650" s="276"/>
      <c r="G650" s="276"/>
    </row>
    <row r="651" spans="1:7" x14ac:dyDescent="0.25">
      <c r="A651" s="275"/>
      <c r="B651" s="276"/>
      <c r="C651" s="276"/>
      <c r="D651" s="276"/>
      <c r="E651" s="276"/>
      <c r="F651" s="276"/>
      <c r="G651" s="276"/>
    </row>
    <row r="652" spans="1:7" x14ac:dyDescent="0.25">
      <c r="A652" s="275"/>
      <c r="B652" s="276"/>
      <c r="C652" s="276"/>
      <c r="D652" s="276"/>
      <c r="E652" s="276"/>
      <c r="F652" s="276"/>
      <c r="G652" s="276"/>
    </row>
    <row r="653" spans="1:7" x14ac:dyDescent="0.25">
      <c r="A653" s="275"/>
      <c r="B653" s="276"/>
      <c r="C653" s="276"/>
      <c r="D653" s="276"/>
      <c r="E653" s="276"/>
      <c r="F653" s="276"/>
      <c r="G653" s="276"/>
    </row>
    <row r="654" spans="1:7" x14ac:dyDescent="0.25">
      <c r="A654" s="275"/>
      <c r="B654" s="276"/>
      <c r="C654" s="276"/>
      <c r="D654" s="276"/>
      <c r="E654" s="276"/>
      <c r="F654" s="276"/>
      <c r="G654" s="276"/>
    </row>
    <row r="655" spans="1:7" x14ac:dyDescent="0.25">
      <c r="A655" s="275"/>
      <c r="B655" s="276"/>
      <c r="C655" s="276"/>
      <c r="D655" s="276"/>
      <c r="E655" s="276"/>
      <c r="F655" s="276"/>
      <c r="G655" s="276"/>
    </row>
    <row r="656" spans="1:7" x14ac:dyDescent="0.25">
      <c r="A656" s="275"/>
      <c r="B656" s="276"/>
      <c r="C656" s="276"/>
      <c r="D656" s="276"/>
      <c r="E656" s="276"/>
      <c r="F656" s="276"/>
      <c r="G656" s="276"/>
    </row>
    <row r="657" spans="1:7" x14ac:dyDescent="0.25">
      <c r="A657" s="275"/>
      <c r="B657" s="276"/>
      <c r="C657" s="276"/>
      <c r="D657" s="276"/>
      <c r="E657" s="276"/>
      <c r="F657" s="276"/>
      <c r="G657" s="276"/>
    </row>
    <row r="658" spans="1:7" x14ac:dyDescent="0.25">
      <c r="A658" s="275"/>
      <c r="B658" s="276"/>
      <c r="C658" s="276"/>
      <c r="D658" s="276"/>
      <c r="E658" s="276"/>
      <c r="F658" s="276"/>
      <c r="G658" s="276"/>
    </row>
    <row r="659" spans="1:7" x14ac:dyDescent="0.25">
      <c r="A659" s="275"/>
      <c r="B659" s="276"/>
      <c r="C659" s="276"/>
      <c r="D659" s="276"/>
      <c r="E659" s="276"/>
      <c r="F659" s="276"/>
      <c r="G659" s="276"/>
    </row>
    <row r="660" spans="1:7" x14ac:dyDescent="0.25">
      <c r="A660" s="275"/>
      <c r="B660" s="276"/>
      <c r="C660" s="276"/>
      <c r="D660" s="276"/>
      <c r="E660" s="276"/>
      <c r="F660" s="276"/>
      <c r="G660" s="276"/>
    </row>
    <row r="661" spans="1:7" x14ac:dyDescent="0.25">
      <c r="A661" s="275"/>
      <c r="B661" s="276"/>
      <c r="C661" s="276"/>
      <c r="D661" s="276"/>
      <c r="E661" s="276"/>
      <c r="F661" s="276"/>
      <c r="G661" s="276"/>
    </row>
    <row r="662" spans="1:7" x14ac:dyDescent="0.25">
      <c r="A662" s="275"/>
      <c r="B662" s="276"/>
      <c r="C662" s="276"/>
      <c r="D662" s="276"/>
      <c r="E662" s="276"/>
      <c r="F662" s="276"/>
      <c r="G662" s="276"/>
    </row>
    <row r="663" spans="1:7" x14ac:dyDescent="0.25">
      <c r="A663" s="275"/>
      <c r="B663" s="276"/>
      <c r="C663" s="276"/>
      <c r="D663" s="276"/>
      <c r="E663" s="276"/>
      <c r="F663" s="276"/>
      <c r="G663" s="276"/>
    </row>
    <row r="664" spans="1:7" x14ac:dyDescent="0.25">
      <c r="A664" s="275"/>
      <c r="B664" s="276"/>
      <c r="C664" s="276"/>
      <c r="D664" s="276"/>
      <c r="E664" s="276"/>
      <c r="F664" s="276"/>
      <c r="G664" s="276"/>
    </row>
    <row r="665" spans="1:7" x14ac:dyDescent="0.25">
      <c r="A665" s="275"/>
      <c r="B665" s="276"/>
      <c r="C665" s="276"/>
      <c r="D665" s="276"/>
      <c r="E665" s="276"/>
      <c r="F665" s="276"/>
      <c r="G665" s="276"/>
    </row>
    <row r="666" spans="1:7" x14ac:dyDescent="0.25">
      <c r="A666" s="275"/>
      <c r="B666" s="276"/>
      <c r="C666" s="276"/>
      <c r="D666" s="276"/>
      <c r="E666" s="276"/>
      <c r="F666" s="276"/>
      <c r="G666" s="276"/>
    </row>
    <row r="667" spans="1:7" x14ac:dyDescent="0.25">
      <c r="A667" s="275"/>
      <c r="B667" s="276"/>
      <c r="C667" s="276"/>
      <c r="D667" s="276"/>
      <c r="E667" s="276"/>
      <c r="F667" s="276"/>
      <c r="G667" s="276"/>
    </row>
    <row r="668" spans="1:7" x14ac:dyDescent="0.25">
      <c r="A668" s="275"/>
      <c r="B668" s="276"/>
      <c r="C668" s="276"/>
      <c r="D668" s="276"/>
      <c r="E668" s="276"/>
      <c r="F668" s="276"/>
      <c r="G668" s="276"/>
    </row>
    <row r="669" spans="1:7" x14ac:dyDescent="0.25">
      <c r="A669" s="275"/>
      <c r="B669" s="276"/>
      <c r="C669" s="276"/>
      <c r="D669" s="276"/>
      <c r="E669" s="276"/>
      <c r="F669" s="276"/>
      <c r="G669" s="276"/>
    </row>
    <row r="670" spans="1:7" x14ac:dyDescent="0.25">
      <c r="A670" s="275"/>
      <c r="B670" s="276"/>
      <c r="C670" s="276"/>
      <c r="D670" s="276"/>
      <c r="E670" s="276"/>
      <c r="F670" s="276"/>
      <c r="G670" s="276"/>
    </row>
    <row r="671" spans="1:7" x14ac:dyDescent="0.25">
      <c r="A671" s="275"/>
      <c r="B671" s="276"/>
      <c r="C671" s="276"/>
      <c r="D671" s="276"/>
      <c r="E671" s="276"/>
      <c r="F671" s="276"/>
      <c r="G671" s="276"/>
    </row>
    <row r="672" spans="1:7" x14ac:dyDescent="0.25">
      <c r="A672" s="275"/>
      <c r="B672" s="276"/>
      <c r="C672" s="276"/>
      <c r="D672" s="276"/>
      <c r="E672" s="276"/>
      <c r="F672" s="276"/>
      <c r="G672" s="276"/>
    </row>
    <row r="673" spans="1:7" x14ac:dyDescent="0.25">
      <c r="A673" s="275"/>
      <c r="B673" s="276"/>
      <c r="C673" s="276"/>
      <c r="D673" s="276"/>
      <c r="E673" s="276"/>
      <c r="F673" s="276"/>
      <c r="G673" s="276"/>
    </row>
    <row r="674" spans="1:7" x14ac:dyDescent="0.25">
      <c r="A674" s="275"/>
      <c r="B674" s="276"/>
      <c r="C674" s="276"/>
      <c r="D674" s="276"/>
      <c r="E674" s="276"/>
      <c r="F674" s="276"/>
      <c r="G674" s="276"/>
    </row>
    <row r="675" spans="1:7" x14ac:dyDescent="0.25">
      <c r="A675" s="275"/>
      <c r="B675" s="276"/>
      <c r="C675" s="276"/>
      <c r="D675" s="276"/>
      <c r="E675" s="276"/>
      <c r="F675" s="276"/>
      <c r="G675" s="276"/>
    </row>
    <row r="676" spans="1:7" x14ac:dyDescent="0.25">
      <c r="A676" s="275"/>
      <c r="B676" s="276"/>
      <c r="C676" s="276"/>
      <c r="D676" s="276"/>
      <c r="E676" s="276"/>
      <c r="F676" s="276"/>
      <c r="G676" s="276"/>
    </row>
    <row r="677" spans="1:7" x14ac:dyDescent="0.25">
      <c r="A677" s="275"/>
      <c r="B677" s="276"/>
      <c r="C677" s="276"/>
      <c r="D677" s="276"/>
      <c r="E677" s="276"/>
      <c r="F677" s="276"/>
      <c r="G677" s="276"/>
    </row>
    <row r="678" spans="1:7" x14ac:dyDescent="0.25">
      <c r="A678" s="275"/>
      <c r="B678" s="276"/>
      <c r="C678" s="276"/>
      <c r="D678" s="276"/>
      <c r="E678" s="276"/>
      <c r="F678" s="276"/>
      <c r="G678" s="276"/>
    </row>
    <row r="679" spans="1:7" x14ac:dyDescent="0.25">
      <c r="A679" s="275"/>
      <c r="B679" s="276"/>
      <c r="C679" s="276"/>
      <c r="D679" s="276"/>
      <c r="E679" s="276"/>
      <c r="F679" s="276"/>
      <c r="G679" s="276"/>
    </row>
    <row r="680" spans="1:7" x14ac:dyDescent="0.25">
      <c r="A680" s="275"/>
      <c r="B680" s="276"/>
      <c r="C680" s="276"/>
      <c r="D680" s="276"/>
      <c r="E680" s="276"/>
      <c r="F680" s="276"/>
      <c r="G680" s="276"/>
    </row>
    <row r="681" spans="1:7" x14ac:dyDescent="0.25">
      <c r="A681" s="275"/>
      <c r="B681" s="276"/>
      <c r="C681" s="276"/>
      <c r="D681" s="276"/>
      <c r="E681" s="276"/>
      <c r="F681" s="276"/>
      <c r="G681" s="276"/>
    </row>
    <row r="682" spans="1:7" x14ac:dyDescent="0.25">
      <c r="A682" s="275"/>
      <c r="B682" s="276"/>
      <c r="C682" s="276"/>
      <c r="D682" s="276"/>
      <c r="E682" s="276"/>
      <c r="F682" s="276"/>
      <c r="G682" s="276"/>
    </row>
    <row r="683" spans="1:7" x14ac:dyDescent="0.25">
      <c r="A683" s="275"/>
      <c r="B683" s="276"/>
      <c r="C683" s="276"/>
      <c r="D683" s="276"/>
      <c r="E683" s="276"/>
      <c r="F683" s="276"/>
      <c r="G683" s="276"/>
    </row>
    <row r="684" spans="1:7" x14ac:dyDescent="0.25">
      <c r="A684" s="275"/>
      <c r="B684" s="276"/>
      <c r="C684" s="276"/>
      <c r="D684" s="276"/>
      <c r="E684" s="276"/>
      <c r="F684" s="276"/>
      <c r="G684" s="276"/>
    </row>
    <row r="685" spans="1:7" x14ac:dyDescent="0.25">
      <c r="A685" s="275"/>
      <c r="B685" s="276"/>
      <c r="C685" s="276"/>
      <c r="D685" s="276"/>
      <c r="E685" s="276"/>
      <c r="F685" s="276"/>
      <c r="G685" s="276"/>
    </row>
    <row r="686" spans="1:7" x14ac:dyDescent="0.25">
      <c r="A686" s="275"/>
      <c r="B686" s="276"/>
      <c r="C686" s="276"/>
      <c r="D686" s="276"/>
      <c r="E686" s="276"/>
      <c r="F686" s="276"/>
      <c r="G686" s="276"/>
    </row>
    <row r="687" spans="1:7" x14ac:dyDescent="0.25">
      <c r="A687" s="275"/>
      <c r="B687" s="276"/>
      <c r="C687" s="276"/>
      <c r="D687" s="276"/>
      <c r="E687" s="276"/>
      <c r="F687" s="276"/>
      <c r="G687" s="276"/>
    </row>
    <row r="688" spans="1:7" x14ac:dyDescent="0.25">
      <c r="A688" s="275"/>
      <c r="B688" s="276"/>
      <c r="C688" s="276"/>
      <c r="D688" s="276"/>
      <c r="E688" s="276"/>
      <c r="F688" s="276"/>
      <c r="G688" s="276"/>
    </row>
    <row r="689" spans="1:7" x14ac:dyDescent="0.25">
      <c r="A689" s="275"/>
      <c r="B689" s="276"/>
      <c r="C689" s="276"/>
      <c r="D689" s="276"/>
      <c r="E689" s="276"/>
      <c r="F689" s="276"/>
      <c r="G689" s="276"/>
    </row>
    <row r="690" spans="1:7" x14ac:dyDescent="0.25">
      <c r="A690" s="275"/>
      <c r="B690" s="276"/>
      <c r="C690" s="276"/>
      <c r="D690" s="276"/>
      <c r="E690" s="276"/>
      <c r="F690" s="276"/>
      <c r="G690" s="276"/>
    </row>
    <row r="691" spans="1:7" x14ac:dyDescent="0.25">
      <c r="A691" s="275"/>
      <c r="B691" s="276"/>
      <c r="C691" s="276"/>
      <c r="D691" s="276"/>
      <c r="E691" s="276"/>
      <c r="F691" s="276"/>
      <c r="G691" s="276"/>
    </row>
    <row r="692" spans="1:7" x14ac:dyDescent="0.25">
      <c r="A692" s="275"/>
      <c r="B692" s="276"/>
      <c r="C692" s="276"/>
      <c r="D692" s="276"/>
      <c r="E692" s="276"/>
      <c r="F692" s="276"/>
      <c r="G692" s="276"/>
    </row>
    <row r="693" spans="1:7" x14ac:dyDescent="0.25">
      <c r="A693" s="275"/>
      <c r="B693" s="276"/>
      <c r="C693" s="276"/>
      <c r="D693" s="276"/>
      <c r="E693" s="276"/>
      <c r="F693" s="276"/>
      <c r="G693" s="276"/>
    </row>
    <row r="694" spans="1:7" x14ac:dyDescent="0.25">
      <c r="A694" s="275"/>
      <c r="B694" s="276"/>
      <c r="C694" s="276"/>
      <c r="D694" s="276"/>
      <c r="E694" s="276"/>
      <c r="F694" s="276"/>
      <c r="G694" s="276"/>
    </row>
    <row r="695" spans="1:7" x14ac:dyDescent="0.25">
      <c r="A695" s="275"/>
      <c r="B695" s="276"/>
      <c r="C695" s="276"/>
      <c r="D695" s="276"/>
      <c r="E695" s="276"/>
      <c r="F695" s="276"/>
      <c r="G695" s="276"/>
    </row>
    <row r="696" spans="1:7" x14ac:dyDescent="0.25">
      <c r="A696" s="275"/>
      <c r="B696" s="276"/>
      <c r="C696" s="276"/>
      <c r="D696" s="276"/>
      <c r="E696" s="276"/>
      <c r="F696" s="276"/>
      <c r="G696" s="276"/>
    </row>
    <row r="697" spans="1:7" x14ac:dyDescent="0.25">
      <c r="A697" s="275"/>
      <c r="B697" s="276"/>
      <c r="C697" s="276"/>
      <c r="D697" s="276"/>
      <c r="E697" s="276"/>
      <c r="F697" s="276"/>
      <c r="G697" s="276"/>
    </row>
    <row r="698" spans="1:7" x14ac:dyDescent="0.25">
      <c r="A698" s="275"/>
      <c r="B698" s="276"/>
      <c r="C698" s="276"/>
      <c r="D698" s="276"/>
      <c r="E698" s="276"/>
      <c r="F698" s="276"/>
      <c r="G698" s="276"/>
    </row>
    <row r="699" spans="1:7" x14ac:dyDescent="0.25">
      <c r="A699" s="275"/>
      <c r="B699" s="276"/>
      <c r="C699" s="276"/>
      <c r="D699" s="276"/>
      <c r="E699" s="276"/>
      <c r="F699" s="276"/>
      <c r="G699" s="276"/>
    </row>
    <row r="700" spans="1:7" x14ac:dyDescent="0.25">
      <c r="A700" s="275"/>
      <c r="B700" s="276"/>
      <c r="C700" s="276"/>
      <c r="D700" s="276"/>
      <c r="E700" s="276"/>
      <c r="F700" s="276"/>
      <c r="G700" s="276"/>
    </row>
    <row r="701" spans="1:7" x14ac:dyDescent="0.25">
      <c r="A701" s="275"/>
      <c r="B701" s="276"/>
      <c r="C701" s="276"/>
      <c r="D701" s="276"/>
      <c r="E701" s="276"/>
      <c r="F701" s="276"/>
      <c r="G701" s="276"/>
    </row>
    <row r="702" spans="1:7" x14ac:dyDescent="0.25">
      <c r="A702" s="275"/>
      <c r="B702" s="276"/>
      <c r="C702" s="276"/>
      <c r="D702" s="276"/>
      <c r="E702" s="276"/>
      <c r="F702" s="276"/>
      <c r="G702" s="276"/>
    </row>
    <row r="703" spans="1:7" x14ac:dyDescent="0.25">
      <c r="A703" s="275"/>
      <c r="B703" s="276"/>
      <c r="C703" s="276"/>
      <c r="D703" s="276"/>
      <c r="E703" s="276"/>
      <c r="F703" s="276"/>
      <c r="G703" s="276"/>
    </row>
    <row r="704" spans="1:7" x14ac:dyDescent="0.25">
      <c r="A704" s="275"/>
      <c r="B704" s="276"/>
      <c r="C704" s="276"/>
      <c r="D704" s="276"/>
      <c r="E704" s="276"/>
      <c r="F704" s="276"/>
      <c r="G704" s="276"/>
    </row>
    <row r="705" spans="1:7" x14ac:dyDescent="0.25">
      <c r="A705" s="275"/>
      <c r="B705" s="276"/>
      <c r="C705" s="276"/>
      <c r="D705" s="276"/>
      <c r="E705" s="276"/>
      <c r="F705" s="276"/>
      <c r="G705" s="276"/>
    </row>
    <row r="706" spans="1:7" x14ac:dyDescent="0.25">
      <c r="A706" s="275"/>
      <c r="B706" s="276"/>
      <c r="C706" s="276"/>
      <c r="D706" s="276"/>
      <c r="E706" s="276"/>
      <c r="F706" s="276"/>
      <c r="G706" s="276"/>
    </row>
    <row r="707" spans="1:7" x14ac:dyDescent="0.25">
      <c r="A707" s="275"/>
      <c r="B707" s="276"/>
      <c r="C707" s="276"/>
      <c r="D707" s="276"/>
      <c r="E707" s="276"/>
      <c r="F707" s="276"/>
      <c r="G707" s="276"/>
    </row>
    <row r="708" spans="1:7" x14ac:dyDescent="0.25">
      <c r="A708" s="275"/>
      <c r="B708" s="276"/>
      <c r="C708" s="276"/>
      <c r="D708" s="276"/>
      <c r="E708" s="276"/>
      <c r="F708" s="276"/>
      <c r="G708" s="276"/>
    </row>
    <row r="709" spans="1:7" x14ac:dyDescent="0.25">
      <c r="A709" s="275"/>
      <c r="B709" s="276"/>
      <c r="C709" s="276"/>
      <c r="D709" s="276"/>
      <c r="E709" s="276"/>
      <c r="F709" s="276"/>
      <c r="G709" s="276"/>
    </row>
    <row r="710" spans="1:7" x14ac:dyDescent="0.25">
      <c r="A710" s="275"/>
      <c r="B710" s="276"/>
      <c r="C710" s="276"/>
      <c r="D710" s="276"/>
      <c r="E710" s="276"/>
      <c r="F710" s="276"/>
      <c r="G710" s="276"/>
    </row>
    <row r="711" spans="1:7" x14ac:dyDescent="0.25">
      <c r="A711" s="275"/>
      <c r="B711" s="276"/>
      <c r="C711" s="276"/>
      <c r="D711" s="276"/>
      <c r="E711" s="276"/>
      <c r="F711" s="276"/>
      <c r="G711" s="276"/>
    </row>
    <row r="712" spans="1:7" x14ac:dyDescent="0.25">
      <c r="A712" s="275"/>
      <c r="B712" s="276"/>
      <c r="C712" s="276"/>
      <c r="D712" s="276"/>
      <c r="E712" s="276"/>
      <c r="F712" s="276"/>
      <c r="G712" s="276"/>
    </row>
    <row r="713" spans="1:7" x14ac:dyDescent="0.25">
      <c r="A713" s="275"/>
      <c r="B713" s="276"/>
      <c r="C713" s="276"/>
      <c r="D713" s="276"/>
      <c r="E713" s="276"/>
      <c r="F713" s="276"/>
      <c r="G713" s="276"/>
    </row>
    <row r="714" spans="1:7" x14ac:dyDescent="0.25">
      <c r="A714" s="275"/>
      <c r="B714" s="276"/>
      <c r="C714" s="276"/>
      <c r="D714" s="276"/>
      <c r="E714" s="276"/>
      <c r="F714" s="276"/>
      <c r="G714" s="276"/>
    </row>
    <row r="715" spans="1:7" x14ac:dyDescent="0.25">
      <c r="A715" s="275"/>
      <c r="B715" s="276"/>
      <c r="C715" s="276"/>
      <c r="D715" s="276"/>
      <c r="E715" s="276"/>
      <c r="F715" s="276"/>
      <c r="G715" s="276"/>
    </row>
    <row r="716" spans="1:7" x14ac:dyDescent="0.25">
      <c r="A716" s="275"/>
      <c r="B716" s="276"/>
      <c r="C716" s="276"/>
      <c r="D716" s="276"/>
      <c r="E716" s="276"/>
      <c r="F716" s="276"/>
      <c r="G716" s="276"/>
    </row>
    <row r="717" spans="1:7" x14ac:dyDescent="0.25">
      <c r="A717" s="275"/>
      <c r="B717" s="276"/>
      <c r="C717" s="276"/>
      <c r="D717" s="276"/>
      <c r="E717" s="276"/>
      <c r="F717" s="276"/>
      <c r="G717" s="276"/>
    </row>
    <row r="718" spans="1:7" x14ac:dyDescent="0.25">
      <c r="A718" s="275"/>
      <c r="B718" s="276"/>
      <c r="C718" s="276"/>
      <c r="D718" s="276"/>
      <c r="E718" s="276"/>
      <c r="F718" s="276"/>
      <c r="G718" s="276"/>
    </row>
    <row r="719" spans="1:7" x14ac:dyDescent="0.25">
      <c r="A719" s="275"/>
      <c r="B719" s="276"/>
      <c r="C719" s="276"/>
      <c r="D719" s="276"/>
      <c r="E719" s="276"/>
      <c r="F719" s="276"/>
      <c r="G719" s="276"/>
    </row>
    <row r="720" spans="1:7" x14ac:dyDescent="0.25">
      <c r="A720" s="275"/>
      <c r="B720" s="276"/>
      <c r="C720" s="276"/>
      <c r="D720" s="276"/>
      <c r="E720" s="276"/>
      <c r="F720" s="276"/>
      <c r="G720" s="276"/>
    </row>
    <row r="721" spans="1:7" x14ac:dyDescent="0.25">
      <c r="A721" s="275"/>
      <c r="B721" s="276"/>
      <c r="C721" s="276"/>
      <c r="D721" s="276"/>
      <c r="E721" s="276"/>
      <c r="F721" s="276"/>
      <c r="G721" s="276"/>
    </row>
    <row r="722" spans="1:7" x14ac:dyDescent="0.25">
      <c r="A722" s="275"/>
      <c r="B722" s="276"/>
      <c r="C722" s="276"/>
      <c r="D722" s="276"/>
      <c r="E722" s="276"/>
      <c r="F722" s="276"/>
      <c r="G722" s="276"/>
    </row>
    <row r="723" spans="1:7" x14ac:dyDescent="0.25">
      <c r="A723" s="275"/>
      <c r="B723" s="276"/>
      <c r="C723" s="276"/>
      <c r="D723" s="276"/>
      <c r="E723" s="276"/>
      <c r="F723" s="276"/>
      <c r="G723" s="276"/>
    </row>
    <row r="724" spans="1:7" x14ac:dyDescent="0.25">
      <c r="A724" s="275"/>
      <c r="B724" s="276"/>
      <c r="C724" s="276"/>
      <c r="D724" s="276"/>
      <c r="E724" s="276"/>
      <c r="F724" s="276"/>
      <c r="G724" s="276"/>
    </row>
    <row r="725" spans="1:7" x14ac:dyDescent="0.25">
      <c r="A725" s="275"/>
      <c r="B725" s="276"/>
      <c r="C725" s="276"/>
      <c r="D725" s="276"/>
      <c r="E725" s="276"/>
      <c r="F725" s="276"/>
      <c r="G725" s="276"/>
    </row>
    <row r="726" spans="1:7" x14ac:dyDescent="0.25">
      <c r="A726" s="275"/>
      <c r="B726" s="276"/>
      <c r="C726" s="276"/>
      <c r="D726" s="276"/>
      <c r="E726" s="276"/>
      <c r="F726" s="276"/>
      <c r="G726" s="276"/>
    </row>
    <row r="727" spans="1:7" x14ac:dyDescent="0.25">
      <c r="A727" s="275"/>
      <c r="B727" s="276"/>
      <c r="C727" s="276"/>
      <c r="D727" s="276"/>
      <c r="E727" s="276"/>
      <c r="F727" s="276"/>
      <c r="G727" s="276"/>
    </row>
    <row r="728" spans="1:7" x14ac:dyDescent="0.25">
      <c r="A728" s="275"/>
      <c r="B728" s="276"/>
      <c r="C728" s="276"/>
      <c r="D728" s="276"/>
      <c r="E728" s="276"/>
      <c r="F728" s="276"/>
      <c r="G728" s="276"/>
    </row>
    <row r="729" spans="1:7" x14ac:dyDescent="0.25">
      <c r="A729" s="275"/>
      <c r="B729" s="276"/>
      <c r="C729" s="276"/>
      <c r="D729" s="276"/>
      <c r="E729" s="276"/>
      <c r="F729" s="276"/>
      <c r="G729" s="276"/>
    </row>
    <row r="730" spans="1:7" x14ac:dyDescent="0.25">
      <c r="A730" s="275"/>
      <c r="B730" s="276"/>
      <c r="C730" s="276"/>
      <c r="D730" s="276"/>
      <c r="E730" s="276"/>
      <c r="F730" s="276"/>
      <c r="G730" s="276"/>
    </row>
    <row r="731" spans="1:7" x14ac:dyDescent="0.25">
      <c r="A731" s="275"/>
      <c r="B731" s="276"/>
      <c r="C731" s="276"/>
      <c r="D731" s="276"/>
      <c r="E731" s="276"/>
      <c r="F731" s="276"/>
      <c r="G731" s="276"/>
    </row>
    <row r="732" spans="1:7" x14ac:dyDescent="0.25">
      <c r="A732" s="275"/>
      <c r="B732" s="276"/>
      <c r="C732" s="276"/>
      <c r="D732" s="276"/>
      <c r="E732" s="276"/>
      <c r="F732" s="276"/>
      <c r="G732" s="276"/>
    </row>
    <row r="733" spans="1:7" x14ac:dyDescent="0.25">
      <c r="A733" s="275"/>
      <c r="B733" s="276"/>
      <c r="C733" s="276"/>
      <c r="D733" s="276"/>
      <c r="E733" s="276"/>
      <c r="F733" s="276"/>
      <c r="G733" s="276"/>
    </row>
    <row r="734" spans="1:7" x14ac:dyDescent="0.25">
      <c r="A734" s="275"/>
      <c r="B734" s="276"/>
      <c r="C734" s="276"/>
      <c r="D734" s="276"/>
      <c r="E734" s="276"/>
      <c r="F734" s="276"/>
      <c r="G734" s="276"/>
    </row>
    <row r="735" spans="1:7" x14ac:dyDescent="0.25">
      <c r="A735" s="275"/>
      <c r="B735" s="276"/>
      <c r="C735" s="276"/>
      <c r="D735" s="276"/>
      <c r="E735" s="276"/>
      <c r="F735" s="276"/>
      <c r="G735" s="276"/>
    </row>
    <row r="736" spans="1:7" x14ac:dyDescent="0.25">
      <c r="A736" s="275"/>
      <c r="B736" s="276"/>
      <c r="C736" s="276"/>
      <c r="D736" s="276"/>
      <c r="E736" s="276"/>
      <c r="F736" s="276"/>
      <c r="G736" s="276"/>
    </row>
    <row r="737" spans="1:7" x14ac:dyDescent="0.25">
      <c r="A737" s="275"/>
      <c r="B737" s="276"/>
      <c r="C737" s="276"/>
      <c r="D737" s="276"/>
      <c r="E737" s="276"/>
      <c r="F737" s="276"/>
      <c r="G737" s="276"/>
    </row>
    <row r="738" spans="1:7" x14ac:dyDescent="0.25">
      <c r="A738" s="275"/>
      <c r="B738" s="276"/>
      <c r="C738" s="276"/>
      <c r="D738" s="276"/>
      <c r="E738" s="276"/>
      <c r="F738" s="276"/>
      <c r="G738" s="276"/>
    </row>
    <row r="739" spans="1:7" x14ac:dyDescent="0.25">
      <c r="A739" s="275"/>
      <c r="B739" s="276"/>
      <c r="C739" s="276"/>
      <c r="D739" s="276"/>
      <c r="E739" s="276"/>
      <c r="F739" s="276"/>
      <c r="G739" s="276"/>
    </row>
    <row r="740" spans="1:7" x14ac:dyDescent="0.25">
      <c r="A740" s="275"/>
      <c r="B740" s="276"/>
      <c r="C740" s="276"/>
      <c r="D740" s="276"/>
      <c r="E740" s="276"/>
      <c r="F740" s="276"/>
      <c r="G740" s="276"/>
    </row>
    <row r="741" spans="1:7" x14ac:dyDescent="0.25">
      <c r="A741" s="275"/>
      <c r="B741" s="276"/>
      <c r="C741" s="276"/>
      <c r="D741" s="276"/>
      <c r="E741" s="276"/>
      <c r="F741" s="276"/>
      <c r="G741" s="276"/>
    </row>
    <row r="742" spans="1:7" x14ac:dyDescent="0.25">
      <c r="A742" s="275"/>
      <c r="B742" s="276"/>
      <c r="C742" s="276"/>
      <c r="D742" s="276"/>
      <c r="E742" s="276"/>
      <c r="F742" s="276"/>
      <c r="G742" s="276"/>
    </row>
    <row r="743" spans="1:7" x14ac:dyDescent="0.25">
      <c r="A743" s="275"/>
      <c r="B743" s="276"/>
      <c r="C743" s="276"/>
      <c r="D743" s="276"/>
      <c r="E743" s="276"/>
      <c r="F743" s="276"/>
      <c r="G743" s="276"/>
    </row>
    <row r="744" spans="1:7" x14ac:dyDescent="0.25">
      <c r="A744" s="275"/>
      <c r="B744" s="276"/>
      <c r="C744" s="276"/>
      <c r="D744" s="276"/>
      <c r="E744" s="276"/>
      <c r="F744" s="276"/>
      <c r="G744" s="276"/>
    </row>
    <row r="745" spans="1:7" x14ac:dyDescent="0.25">
      <c r="A745" s="275"/>
      <c r="B745" s="276"/>
      <c r="C745" s="276"/>
      <c r="D745" s="276"/>
      <c r="E745" s="276"/>
      <c r="F745" s="276"/>
      <c r="G745" s="276"/>
    </row>
    <row r="746" spans="1:7" x14ac:dyDescent="0.25">
      <c r="A746" s="275"/>
      <c r="B746" s="276"/>
      <c r="C746" s="276"/>
      <c r="D746" s="276"/>
      <c r="E746" s="276"/>
      <c r="F746" s="276"/>
      <c r="G746" s="276"/>
    </row>
    <row r="747" spans="1:7" x14ac:dyDescent="0.25">
      <c r="A747" s="275"/>
      <c r="B747" s="276"/>
      <c r="C747" s="276"/>
      <c r="D747" s="276"/>
      <c r="E747" s="276"/>
      <c r="F747" s="276"/>
      <c r="G747" s="276"/>
    </row>
    <row r="748" spans="1:7" x14ac:dyDescent="0.25">
      <c r="A748" s="275"/>
      <c r="B748" s="276"/>
      <c r="C748" s="276"/>
      <c r="D748" s="276"/>
      <c r="E748" s="276"/>
      <c r="F748" s="276"/>
      <c r="G748" s="276"/>
    </row>
    <row r="749" spans="1:7" x14ac:dyDescent="0.25">
      <c r="A749" s="275"/>
      <c r="B749" s="276"/>
      <c r="C749" s="276"/>
      <c r="D749" s="276"/>
      <c r="E749" s="276"/>
      <c r="F749" s="276"/>
      <c r="G749" s="276"/>
    </row>
    <row r="750" spans="1:7" x14ac:dyDescent="0.25">
      <c r="A750" s="275"/>
      <c r="B750" s="276"/>
      <c r="C750" s="276"/>
      <c r="D750" s="276"/>
      <c r="E750" s="276"/>
      <c r="F750" s="276"/>
      <c r="G750" s="276"/>
    </row>
    <row r="751" spans="1:7" x14ac:dyDescent="0.25">
      <c r="A751" s="275"/>
      <c r="B751" s="276"/>
      <c r="C751" s="276"/>
      <c r="D751" s="276"/>
      <c r="E751" s="276"/>
      <c r="F751" s="276"/>
      <c r="G751" s="276"/>
    </row>
    <row r="752" spans="1:7" x14ac:dyDescent="0.25">
      <c r="A752" s="275"/>
      <c r="B752" s="276"/>
      <c r="C752" s="276"/>
      <c r="D752" s="276"/>
      <c r="E752" s="276"/>
      <c r="F752" s="276"/>
      <c r="G752" s="276"/>
    </row>
    <row r="753" spans="1:7" x14ac:dyDescent="0.25">
      <c r="A753" s="275"/>
      <c r="B753" s="276"/>
      <c r="C753" s="276"/>
      <c r="D753" s="276"/>
      <c r="E753" s="276"/>
      <c r="F753" s="276"/>
      <c r="G753" s="276"/>
    </row>
    <row r="754" spans="1:7" x14ac:dyDescent="0.25">
      <c r="A754" s="275"/>
      <c r="B754" s="276"/>
      <c r="C754" s="276"/>
      <c r="D754" s="276"/>
      <c r="E754" s="276"/>
      <c r="F754" s="276"/>
      <c r="G754" s="276"/>
    </row>
    <row r="755" spans="1:7" x14ac:dyDescent="0.25">
      <c r="A755" s="275"/>
      <c r="B755" s="276"/>
      <c r="C755" s="276"/>
      <c r="D755" s="276"/>
      <c r="E755" s="276"/>
      <c r="F755" s="276"/>
      <c r="G755" s="276"/>
    </row>
    <row r="756" spans="1:7" x14ac:dyDescent="0.25">
      <c r="A756" s="275"/>
      <c r="B756" s="276"/>
      <c r="C756" s="276"/>
      <c r="D756" s="276"/>
      <c r="E756" s="276"/>
      <c r="F756" s="276"/>
      <c r="G756" s="276"/>
    </row>
    <row r="757" spans="1:7" x14ac:dyDescent="0.25">
      <c r="A757" s="275"/>
      <c r="B757" s="276"/>
      <c r="C757" s="276"/>
      <c r="D757" s="276"/>
      <c r="E757" s="276"/>
      <c r="F757" s="276"/>
      <c r="G757" s="276"/>
    </row>
    <row r="758" spans="1:7" x14ac:dyDescent="0.25">
      <c r="A758" s="275"/>
      <c r="B758" s="276"/>
      <c r="C758" s="276"/>
      <c r="D758" s="276"/>
      <c r="E758" s="276"/>
      <c r="F758" s="276"/>
      <c r="G758" s="276"/>
    </row>
    <row r="759" spans="1:7" x14ac:dyDescent="0.25">
      <c r="A759" s="275"/>
      <c r="B759" s="276"/>
      <c r="C759" s="276"/>
      <c r="D759" s="276"/>
      <c r="E759" s="276"/>
      <c r="F759" s="276"/>
      <c r="G759" s="276"/>
    </row>
    <row r="760" spans="1:7" x14ac:dyDescent="0.25">
      <c r="A760" s="275"/>
      <c r="B760" s="276"/>
      <c r="C760" s="276"/>
      <c r="D760" s="276"/>
      <c r="E760" s="276"/>
      <c r="F760" s="276"/>
      <c r="G760" s="276"/>
    </row>
    <row r="761" spans="1:7" x14ac:dyDescent="0.25">
      <c r="A761" s="275"/>
      <c r="B761" s="276"/>
      <c r="C761" s="276"/>
      <c r="D761" s="276"/>
      <c r="E761" s="276"/>
      <c r="F761" s="276"/>
      <c r="G761" s="276"/>
    </row>
    <row r="762" spans="1:7" x14ac:dyDescent="0.25">
      <c r="A762" s="275"/>
      <c r="B762" s="276"/>
      <c r="C762" s="276"/>
      <c r="D762" s="276"/>
      <c r="E762" s="276"/>
      <c r="F762" s="276"/>
      <c r="G762" s="276"/>
    </row>
    <row r="763" spans="1:7" x14ac:dyDescent="0.25">
      <c r="A763" s="275"/>
      <c r="B763" s="276"/>
      <c r="C763" s="276"/>
      <c r="D763" s="276"/>
      <c r="E763" s="276"/>
      <c r="F763" s="276"/>
      <c r="G763" s="276"/>
    </row>
    <row r="764" spans="1:7" x14ac:dyDescent="0.25">
      <c r="A764" s="275"/>
      <c r="B764" s="276"/>
      <c r="C764" s="276"/>
      <c r="D764" s="276"/>
      <c r="E764" s="276"/>
      <c r="F764" s="276"/>
      <c r="G764" s="276"/>
    </row>
    <row r="765" spans="1:7" x14ac:dyDescent="0.25">
      <c r="A765" s="275"/>
      <c r="B765" s="276"/>
      <c r="C765" s="276"/>
      <c r="D765" s="276"/>
      <c r="E765" s="276"/>
      <c r="F765" s="276"/>
      <c r="G765" s="276"/>
    </row>
    <row r="766" spans="1:7" x14ac:dyDescent="0.25">
      <c r="A766" s="275"/>
      <c r="B766" s="276"/>
      <c r="C766" s="276"/>
      <c r="D766" s="276"/>
      <c r="E766" s="276"/>
      <c r="F766" s="276"/>
      <c r="G766" s="276"/>
    </row>
    <row r="767" spans="1:7" x14ac:dyDescent="0.25">
      <c r="A767" s="275"/>
      <c r="B767" s="276"/>
      <c r="C767" s="276"/>
      <c r="D767" s="276"/>
      <c r="E767" s="276"/>
      <c r="F767" s="276"/>
      <c r="G767" s="276"/>
    </row>
    <row r="768" spans="1:7" x14ac:dyDescent="0.25">
      <c r="A768" s="275"/>
      <c r="B768" s="276"/>
      <c r="C768" s="276"/>
      <c r="D768" s="276"/>
      <c r="E768" s="276"/>
      <c r="F768" s="276"/>
      <c r="G768" s="276"/>
    </row>
    <row r="769" spans="1:7" x14ac:dyDescent="0.25">
      <c r="A769" s="275"/>
      <c r="B769" s="276"/>
      <c r="C769" s="276"/>
      <c r="D769" s="276"/>
      <c r="E769" s="276"/>
      <c r="F769" s="276"/>
      <c r="G769" s="276"/>
    </row>
    <row r="770" spans="1:7" x14ac:dyDescent="0.25">
      <c r="A770" s="275"/>
      <c r="B770" s="276"/>
      <c r="C770" s="276"/>
      <c r="D770" s="276"/>
      <c r="E770" s="276"/>
      <c r="F770" s="276"/>
      <c r="G770" s="276"/>
    </row>
    <row r="771" spans="1:7" x14ac:dyDescent="0.25">
      <c r="A771" s="275"/>
      <c r="B771" s="276"/>
      <c r="C771" s="276"/>
      <c r="D771" s="276"/>
      <c r="E771" s="276"/>
      <c r="F771" s="276"/>
      <c r="G771" s="276"/>
    </row>
    <row r="772" spans="1:7" x14ac:dyDescent="0.25">
      <c r="A772" s="275"/>
      <c r="B772" s="276"/>
      <c r="C772" s="276"/>
      <c r="D772" s="276"/>
      <c r="E772" s="276"/>
      <c r="F772" s="276"/>
      <c r="G772" s="276"/>
    </row>
    <row r="773" spans="1:7" x14ac:dyDescent="0.25">
      <c r="A773" s="275"/>
      <c r="B773" s="276"/>
      <c r="C773" s="276"/>
      <c r="D773" s="276"/>
      <c r="E773" s="276"/>
      <c r="F773" s="276"/>
      <c r="G773" s="276"/>
    </row>
    <row r="774" spans="1:7" x14ac:dyDescent="0.25">
      <c r="A774" s="275"/>
      <c r="B774" s="276"/>
      <c r="C774" s="276"/>
      <c r="D774" s="276"/>
      <c r="E774" s="276"/>
      <c r="F774" s="276"/>
      <c r="G774" s="276"/>
    </row>
    <row r="775" spans="1:7" x14ac:dyDescent="0.25">
      <c r="A775" s="275"/>
      <c r="B775" s="276"/>
      <c r="C775" s="276"/>
      <c r="D775" s="276"/>
      <c r="E775" s="276"/>
      <c r="F775" s="276"/>
      <c r="G775" s="276"/>
    </row>
    <row r="776" spans="1:7" x14ac:dyDescent="0.25">
      <c r="A776" s="275"/>
      <c r="B776" s="276"/>
      <c r="C776" s="276"/>
      <c r="D776" s="276"/>
      <c r="E776" s="276"/>
      <c r="F776" s="276"/>
      <c r="G776" s="276"/>
    </row>
    <row r="777" spans="1:7" x14ac:dyDescent="0.25">
      <c r="A777" s="275"/>
      <c r="B777" s="276"/>
      <c r="C777" s="276"/>
      <c r="D777" s="276"/>
      <c r="E777" s="276"/>
      <c r="F777" s="276"/>
      <c r="G777" s="276"/>
    </row>
    <row r="778" spans="1:7" x14ac:dyDescent="0.25">
      <c r="A778" s="275"/>
      <c r="B778" s="276"/>
      <c r="C778" s="276"/>
      <c r="D778" s="276"/>
      <c r="E778" s="276"/>
      <c r="F778" s="276"/>
      <c r="G778" s="276"/>
    </row>
    <row r="779" spans="1:7" x14ac:dyDescent="0.25">
      <c r="A779" s="275"/>
      <c r="B779" s="276"/>
      <c r="C779" s="276"/>
      <c r="D779" s="276"/>
      <c r="E779" s="276"/>
      <c r="F779" s="276"/>
      <c r="G779" s="276"/>
    </row>
    <row r="780" spans="1:7" x14ac:dyDescent="0.25">
      <c r="A780" s="275"/>
      <c r="B780" s="276"/>
      <c r="C780" s="276"/>
      <c r="D780" s="276"/>
      <c r="E780" s="276"/>
      <c r="F780" s="276"/>
      <c r="G780" s="276"/>
    </row>
    <row r="781" spans="1:7" x14ac:dyDescent="0.25">
      <c r="A781" s="275"/>
      <c r="B781" s="276"/>
      <c r="C781" s="276"/>
      <c r="D781" s="276"/>
      <c r="E781" s="276"/>
      <c r="F781" s="276"/>
      <c r="G781" s="276"/>
    </row>
    <row r="782" spans="1:7" x14ac:dyDescent="0.25">
      <c r="A782" s="275"/>
      <c r="B782" s="276"/>
      <c r="C782" s="276"/>
      <c r="D782" s="276"/>
      <c r="E782" s="276"/>
      <c r="F782" s="276"/>
      <c r="G782" s="276"/>
    </row>
    <row r="783" spans="1:7" x14ac:dyDescent="0.25">
      <c r="A783" s="275"/>
      <c r="B783" s="276"/>
      <c r="C783" s="276"/>
      <c r="D783" s="276"/>
      <c r="E783" s="276"/>
      <c r="F783" s="276"/>
      <c r="G783" s="276"/>
    </row>
    <row r="784" spans="1:7" x14ac:dyDescent="0.25">
      <c r="A784" s="275"/>
      <c r="B784" s="276"/>
      <c r="C784" s="276"/>
      <c r="D784" s="276"/>
      <c r="E784" s="276"/>
      <c r="F784" s="276"/>
      <c r="G784" s="276"/>
    </row>
    <row r="785" spans="1:7" x14ac:dyDescent="0.25">
      <c r="A785" s="275"/>
      <c r="B785" s="276"/>
      <c r="C785" s="276"/>
      <c r="D785" s="276"/>
      <c r="E785" s="276"/>
      <c r="F785" s="276"/>
      <c r="G785" s="276"/>
    </row>
    <row r="786" spans="1:7" x14ac:dyDescent="0.25">
      <c r="A786" s="275"/>
      <c r="B786" s="276"/>
      <c r="C786" s="276"/>
      <c r="D786" s="276"/>
      <c r="E786" s="276"/>
      <c r="F786" s="276"/>
      <c r="G786" s="276"/>
    </row>
    <row r="787" spans="1:7" x14ac:dyDescent="0.25">
      <c r="A787" s="275"/>
      <c r="B787" s="276"/>
      <c r="C787" s="276"/>
      <c r="D787" s="276"/>
      <c r="E787" s="276"/>
      <c r="F787" s="276"/>
      <c r="G787" s="276"/>
    </row>
    <row r="788" spans="1:7" x14ac:dyDescent="0.25">
      <c r="A788" s="275"/>
      <c r="B788" s="276"/>
      <c r="C788" s="276"/>
      <c r="D788" s="276"/>
      <c r="E788" s="276"/>
      <c r="F788" s="276"/>
      <c r="G788" s="276"/>
    </row>
    <row r="789" spans="1:7" x14ac:dyDescent="0.25">
      <c r="A789" s="275"/>
      <c r="B789" s="276"/>
      <c r="C789" s="276"/>
      <c r="D789" s="276"/>
      <c r="E789" s="276"/>
      <c r="F789" s="276"/>
      <c r="G789" s="276"/>
    </row>
    <row r="790" spans="1:7" x14ac:dyDescent="0.25">
      <c r="A790" s="275"/>
      <c r="B790" s="276"/>
      <c r="C790" s="276"/>
      <c r="D790" s="276"/>
      <c r="E790" s="276"/>
      <c r="F790" s="276"/>
      <c r="G790" s="276"/>
    </row>
    <row r="791" spans="1:7" x14ac:dyDescent="0.25">
      <c r="A791" s="275"/>
      <c r="B791" s="276"/>
      <c r="C791" s="276"/>
      <c r="D791" s="276"/>
      <c r="E791" s="276"/>
      <c r="F791" s="276"/>
      <c r="G791" s="276"/>
    </row>
    <row r="792" spans="1:7" x14ac:dyDescent="0.25">
      <c r="A792" s="275"/>
      <c r="B792" s="276"/>
      <c r="C792" s="276"/>
      <c r="D792" s="276"/>
      <c r="E792" s="276"/>
      <c r="F792" s="276"/>
      <c r="G792" s="276"/>
    </row>
    <row r="793" spans="1:7" x14ac:dyDescent="0.25">
      <c r="A793" s="275"/>
      <c r="B793" s="276"/>
      <c r="C793" s="276"/>
      <c r="D793" s="276"/>
      <c r="E793" s="276"/>
      <c r="F793" s="276"/>
      <c r="G793" s="276"/>
    </row>
    <row r="794" spans="1:7" x14ac:dyDescent="0.25">
      <c r="A794" s="275"/>
      <c r="B794" s="276"/>
      <c r="C794" s="276"/>
      <c r="D794" s="276"/>
      <c r="E794" s="276"/>
      <c r="F794" s="276"/>
      <c r="G794" s="276"/>
    </row>
    <row r="795" spans="1:7" x14ac:dyDescent="0.25">
      <c r="A795" s="275"/>
      <c r="B795" s="276"/>
      <c r="C795" s="276"/>
      <c r="D795" s="276"/>
      <c r="E795" s="276"/>
      <c r="F795" s="276"/>
      <c r="G795" s="276"/>
    </row>
    <row r="796" spans="1:7" x14ac:dyDescent="0.25">
      <c r="A796" s="275"/>
      <c r="B796" s="276"/>
      <c r="C796" s="276"/>
      <c r="D796" s="276"/>
      <c r="E796" s="276"/>
      <c r="F796" s="276"/>
      <c r="G796" s="276"/>
    </row>
    <row r="797" spans="1:7" x14ac:dyDescent="0.25">
      <c r="A797" s="275"/>
      <c r="B797" s="276"/>
      <c r="C797" s="276"/>
      <c r="D797" s="276"/>
      <c r="E797" s="276"/>
      <c r="F797" s="276"/>
      <c r="G797" s="276"/>
    </row>
    <row r="798" spans="1:7" x14ac:dyDescent="0.25">
      <c r="A798" s="275"/>
      <c r="B798" s="276"/>
      <c r="C798" s="276"/>
      <c r="D798" s="276"/>
      <c r="E798" s="276"/>
      <c r="F798" s="276"/>
      <c r="G798" s="276"/>
    </row>
    <row r="799" spans="1:7" x14ac:dyDescent="0.25">
      <c r="A799" s="275"/>
      <c r="B799" s="276"/>
      <c r="C799" s="276"/>
      <c r="D799" s="276"/>
      <c r="E799" s="276"/>
      <c r="F799" s="276"/>
      <c r="G799" s="276"/>
    </row>
    <row r="800" spans="1:7" x14ac:dyDescent="0.25">
      <c r="A800" s="275"/>
      <c r="B800" s="276"/>
      <c r="C800" s="276"/>
      <c r="D800" s="276"/>
      <c r="E800" s="276"/>
      <c r="F800" s="276"/>
      <c r="G800" s="276"/>
    </row>
    <row r="801" spans="1:7" x14ac:dyDescent="0.25">
      <c r="A801" s="275"/>
      <c r="B801" s="276"/>
      <c r="C801" s="276"/>
      <c r="D801" s="276"/>
      <c r="E801" s="276"/>
      <c r="F801" s="276"/>
      <c r="G801" s="276"/>
    </row>
    <row r="802" spans="1:7" x14ac:dyDescent="0.25">
      <c r="A802" s="275"/>
      <c r="B802" s="276"/>
      <c r="C802" s="276"/>
      <c r="D802" s="276"/>
      <c r="E802" s="276"/>
      <c r="F802" s="276"/>
      <c r="G802" s="276"/>
    </row>
    <row r="803" spans="1:7" x14ac:dyDescent="0.25">
      <c r="A803" s="275"/>
      <c r="B803" s="276"/>
      <c r="C803" s="276"/>
      <c r="D803" s="276"/>
      <c r="E803" s="276"/>
      <c r="F803" s="276"/>
      <c r="G803" s="276"/>
    </row>
    <row r="804" spans="1:7" x14ac:dyDescent="0.25">
      <c r="A804" s="275"/>
      <c r="B804" s="276"/>
      <c r="C804" s="276"/>
      <c r="D804" s="276"/>
      <c r="E804" s="276"/>
      <c r="F804" s="276"/>
      <c r="G804" s="276"/>
    </row>
    <row r="805" spans="1:7" x14ac:dyDescent="0.25">
      <c r="A805" s="275"/>
      <c r="B805" s="276"/>
      <c r="C805" s="276"/>
      <c r="D805" s="276"/>
      <c r="E805" s="276"/>
      <c r="F805" s="276"/>
      <c r="G805" s="276"/>
    </row>
    <row r="806" spans="1:7" x14ac:dyDescent="0.25">
      <c r="A806" s="275"/>
      <c r="B806" s="276"/>
      <c r="C806" s="276"/>
      <c r="D806" s="276"/>
      <c r="E806" s="276"/>
      <c r="F806" s="276"/>
      <c r="G806" s="276"/>
    </row>
    <row r="807" spans="1:7" x14ac:dyDescent="0.25">
      <c r="A807" s="275"/>
      <c r="B807" s="276"/>
      <c r="C807" s="276"/>
      <c r="D807" s="276"/>
      <c r="E807" s="276"/>
      <c r="F807" s="276"/>
      <c r="G807" s="276"/>
    </row>
    <row r="808" spans="1:7" x14ac:dyDescent="0.25">
      <c r="A808" s="275"/>
      <c r="B808" s="276"/>
      <c r="C808" s="276"/>
      <c r="D808" s="276"/>
      <c r="E808" s="276"/>
      <c r="F808" s="276"/>
      <c r="G808" s="276"/>
    </row>
    <row r="809" spans="1:7" x14ac:dyDescent="0.25">
      <c r="A809" s="275"/>
      <c r="B809" s="276"/>
      <c r="C809" s="276"/>
      <c r="D809" s="276"/>
      <c r="E809" s="276"/>
      <c r="F809" s="276"/>
      <c r="G809" s="276"/>
    </row>
    <row r="810" spans="1:7" x14ac:dyDescent="0.25">
      <c r="A810" s="275"/>
      <c r="B810" s="276"/>
      <c r="C810" s="276"/>
      <c r="D810" s="276"/>
      <c r="E810" s="276"/>
      <c r="F810" s="276"/>
      <c r="G810" s="276"/>
    </row>
    <row r="811" spans="1:7" x14ac:dyDescent="0.25">
      <c r="A811" s="275"/>
      <c r="B811" s="276"/>
      <c r="C811" s="276"/>
      <c r="D811" s="276"/>
      <c r="E811" s="276"/>
      <c r="F811" s="276"/>
      <c r="G811" s="276"/>
    </row>
    <row r="812" spans="1:7" x14ac:dyDescent="0.25">
      <c r="A812" s="275"/>
      <c r="B812" s="276"/>
      <c r="C812" s="276"/>
      <c r="D812" s="276"/>
      <c r="E812" s="276"/>
      <c r="F812" s="276"/>
      <c r="G812" s="276"/>
    </row>
    <row r="813" spans="1:7" x14ac:dyDescent="0.25">
      <c r="A813" s="275"/>
      <c r="B813" s="276"/>
      <c r="C813" s="276"/>
      <c r="D813" s="276"/>
      <c r="E813" s="276"/>
      <c r="F813" s="276"/>
      <c r="G813" s="276"/>
    </row>
    <row r="814" spans="1:7" x14ac:dyDescent="0.25">
      <c r="A814" s="275"/>
      <c r="B814" s="276"/>
      <c r="C814" s="276"/>
      <c r="D814" s="276"/>
      <c r="E814" s="276"/>
      <c r="F814" s="276"/>
      <c r="G814" s="276"/>
    </row>
    <row r="815" spans="1:7" x14ac:dyDescent="0.25">
      <c r="A815" s="275"/>
      <c r="B815" s="276"/>
      <c r="C815" s="276"/>
      <c r="D815" s="276"/>
      <c r="E815" s="276"/>
      <c r="F815" s="276"/>
      <c r="G815" s="276"/>
    </row>
    <row r="816" spans="1:7" x14ac:dyDescent="0.25">
      <c r="A816" s="275"/>
      <c r="B816" s="276"/>
      <c r="C816" s="276"/>
      <c r="D816" s="276"/>
      <c r="E816" s="276"/>
      <c r="F816" s="276"/>
      <c r="G816" s="276"/>
    </row>
    <row r="817" spans="1:7" x14ac:dyDescent="0.25">
      <c r="A817" s="275"/>
      <c r="B817" s="276"/>
      <c r="C817" s="276"/>
      <c r="D817" s="276"/>
      <c r="E817" s="276"/>
      <c r="F817" s="276"/>
      <c r="G817" s="276"/>
    </row>
    <row r="818" spans="1:7" x14ac:dyDescent="0.25">
      <c r="A818" s="275"/>
      <c r="B818" s="276"/>
      <c r="C818" s="276"/>
      <c r="D818" s="276"/>
      <c r="E818" s="276"/>
      <c r="F818" s="276"/>
      <c r="G818" s="276"/>
    </row>
    <row r="819" spans="1:7" x14ac:dyDescent="0.25">
      <c r="A819" s="275"/>
      <c r="B819" s="276"/>
      <c r="C819" s="276"/>
      <c r="D819" s="276"/>
      <c r="E819" s="276"/>
      <c r="F819" s="276"/>
      <c r="G819" s="276"/>
    </row>
    <row r="820" spans="1:7" x14ac:dyDescent="0.25">
      <c r="A820" s="275"/>
      <c r="B820" s="276"/>
      <c r="C820" s="276"/>
      <c r="D820" s="276"/>
      <c r="E820" s="276"/>
      <c r="F820" s="276"/>
      <c r="G820" s="276"/>
    </row>
    <row r="821" spans="1:7" x14ac:dyDescent="0.25">
      <c r="A821" s="275"/>
      <c r="B821" s="276"/>
      <c r="C821" s="276"/>
      <c r="D821" s="276"/>
      <c r="E821" s="276"/>
      <c r="F821" s="276"/>
      <c r="G821" s="276"/>
    </row>
    <row r="822" spans="1:7" x14ac:dyDescent="0.25">
      <c r="A822" s="275"/>
      <c r="B822" s="276"/>
      <c r="C822" s="276"/>
      <c r="D822" s="276"/>
      <c r="E822" s="276"/>
      <c r="F822" s="276"/>
      <c r="G822" s="276"/>
    </row>
    <row r="823" spans="1:7" x14ac:dyDescent="0.25">
      <c r="A823" s="275"/>
      <c r="B823" s="276"/>
      <c r="C823" s="276"/>
      <c r="D823" s="276"/>
      <c r="E823" s="276"/>
      <c r="F823" s="276"/>
      <c r="G823" s="276"/>
    </row>
    <row r="824" spans="1:7" x14ac:dyDescent="0.25">
      <c r="A824" s="275"/>
      <c r="B824" s="276"/>
      <c r="C824" s="276"/>
      <c r="D824" s="276"/>
      <c r="E824" s="276"/>
      <c r="F824" s="276"/>
      <c r="G824" s="276"/>
    </row>
    <row r="825" spans="1:7" x14ac:dyDescent="0.25">
      <c r="A825" s="275"/>
      <c r="B825" s="276"/>
      <c r="C825" s="276"/>
      <c r="D825" s="276"/>
      <c r="E825" s="276"/>
      <c r="F825" s="276"/>
      <c r="G825" s="276"/>
    </row>
    <row r="826" spans="1:7" x14ac:dyDescent="0.25">
      <c r="A826" s="275"/>
      <c r="B826" s="276"/>
      <c r="C826" s="276"/>
      <c r="D826" s="276"/>
      <c r="E826" s="276"/>
      <c r="F826" s="276"/>
      <c r="G826" s="276"/>
    </row>
    <row r="827" spans="1:7" x14ac:dyDescent="0.25">
      <c r="A827" s="275"/>
      <c r="B827" s="276"/>
      <c r="C827" s="276"/>
      <c r="D827" s="276"/>
      <c r="E827" s="276"/>
      <c r="F827" s="276"/>
      <c r="G827" s="276"/>
    </row>
    <row r="828" spans="1:7" x14ac:dyDescent="0.25">
      <c r="A828" s="275"/>
      <c r="B828" s="276"/>
      <c r="C828" s="276"/>
      <c r="D828" s="276"/>
      <c r="E828" s="276"/>
      <c r="F828" s="276"/>
      <c r="G828" s="276"/>
    </row>
    <row r="829" spans="1:7" x14ac:dyDescent="0.25">
      <c r="A829" s="275"/>
      <c r="B829" s="276"/>
      <c r="C829" s="276"/>
      <c r="D829" s="276"/>
      <c r="E829" s="276"/>
      <c r="F829" s="276"/>
      <c r="G829" s="276"/>
    </row>
    <row r="830" spans="1:7" x14ac:dyDescent="0.25">
      <c r="A830" s="275"/>
      <c r="B830" s="276"/>
      <c r="C830" s="276"/>
      <c r="D830" s="276"/>
      <c r="E830" s="276"/>
      <c r="F830" s="276"/>
      <c r="G830" s="276"/>
    </row>
    <row r="831" spans="1:7" x14ac:dyDescent="0.25">
      <c r="A831" s="275"/>
      <c r="B831" s="276"/>
      <c r="C831" s="276"/>
      <c r="D831" s="276"/>
      <c r="E831" s="276"/>
      <c r="F831" s="276"/>
      <c r="G831" s="276"/>
    </row>
    <row r="832" spans="1:7" x14ac:dyDescent="0.25">
      <c r="A832" s="275"/>
      <c r="B832" s="276"/>
      <c r="C832" s="276"/>
      <c r="D832" s="276"/>
      <c r="E832" s="276"/>
      <c r="F832" s="276"/>
      <c r="G832" s="276"/>
    </row>
    <row r="833" spans="1:7" x14ac:dyDescent="0.25">
      <c r="A833" s="275"/>
      <c r="B833" s="276"/>
      <c r="C833" s="276"/>
      <c r="D833" s="276"/>
      <c r="E833" s="276"/>
      <c r="F833" s="276"/>
      <c r="G833" s="276"/>
    </row>
    <row r="834" spans="1:7" x14ac:dyDescent="0.25">
      <c r="A834" s="275"/>
      <c r="B834" s="276"/>
      <c r="C834" s="276"/>
      <c r="D834" s="276"/>
      <c r="E834" s="276"/>
      <c r="F834" s="276"/>
      <c r="G834" s="276"/>
    </row>
    <row r="835" spans="1:7" x14ac:dyDescent="0.25">
      <c r="A835" s="275"/>
      <c r="B835" s="276"/>
      <c r="C835" s="276"/>
      <c r="D835" s="276"/>
      <c r="E835" s="276"/>
      <c r="F835" s="276"/>
      <c r="G835" s="276"/>
    </row>
    <row r="836" spans="1:7" x14ac:dyDescent="0.25">
      <c r="A836" s="275"/>
      <c r="B836" s="276"/>
      <c r="C836" s="276"/>
      <c r="D836" s="276"/>
      <c r="E836" s="276"/>
      <c r="F836" s="276"/>
      <c r="G836" s="276"/>
    </row>
    <row r="837" spans="1:7" x14ac:dyDescent="0.25">
      <c r="A837" s="275"/>
      <c r="B837" s="276"/>
      <c r="C837" s="276"/>
      <c r="D837" s="276"/>
      <c r="E837" s="276"/>
      <c r="F837" s="276"/>
      <c r="G837" s="276"/>
    </row>
    <row r="838" spans="1:7" x14ac:dyDescent="0.25">
      <c r="A838" s="275"/>
      <c r="B838" s="276"/>
      <c r="C838" s="276"/>
      <c r="D838" s="276"/>
      <c r="E838" s="276"/>
      <c r="F838" s="276"/>
      <c r="G838" s="276"/>
    </row>
    <row r="839" spans="1:7" x14ac:dyDescent="0.25">
      <c r="A839" s="275"/>
      <c r="B839" s="276"/>
      <c r="C839" s="276"/>
      <c r="D839" s="276"/>
      <c r="E839" s="276"/>
      <c r="F839" s="276"/>
      <c r="G839" s="276"/>
    </row>
    <row r="840" spans="1:7" x14ac:dyDescent="0.25">
      <c r="A840" s="275"/>
      <c r="B840" s="276"/>
      <c r="C840" s="276"/>
      <c r="D840" s="276"/>
      <c r="E840" s="276"/>
      <c r="F840" s="276"/>
      <c r="G840" s="276"/>
    </row>
    <row r="841" spans="1:7" x14ac:dyDescent="0.25">
      <c r="A841" s="275"/>
      <c r="B841" s="276"/>
      <c r="C841" s="276"/>
      <c r="D841" s="276"/>
      <c r="E841" s="276"/>
      <c r="F841" s="276"/>
      <c r="G841" s="276"/>
    </row>
    <row r="842" spans="1:7" x14ac:dyDescent="0.25">
      <c r="A842" s="275"/>
      <c r="B842" s="276"/>
      <c r="C842" s="276"/>
      <c r="D842" s="276"/>
      <c r="E842" s="276"/>
      <c r="F842" s="276"/>
      <c r="G842" s="276"/>
    </row>
    <row r="843" spans="1:7" x14ac:dyDescent="0.25">
      <c r="A843" s="275"/>
      <c r="B843" s="276"/>
      <c r="C843" s="276"/>
      <c r="D843" s="276"/>
      <c r="E843" s="276"/>
      <c r="F843" s="276"/>
      <c r="G843" s="276"/>
    </row>
    <row r="844" spans="1:7" x14ac:dyDescent="0.25">
      <c r="A844" s="275"/>
      <c r="B844" s="276"/>
      <c r="C844" s="276"/>
      <c r="D844" s="276"/>
      <c r="E844" s="276"/>
      <c r="F844" s="276"/>
      <c r="G844" s="276"/>
    </row>
    <row r="845" spans="1:7" x14ac:dyDescent="0.25">
      <c r="A845" s="275"/>
      <c r="B845" s="276"/>
      <c r="C845" s="276"/>
      <c r="D845" s="276"/>
      <c r="E845" s="276"/>
      <c r="F845" s="276"/>
      <c r="G845" s="276"/>
    </row>
    <row r="846" spans="1:7" x14ac:dyDescent="0.25">
      <c r="A846" s="275"/>
      <c r="B846" s="276"/>
      <c r="C846" s="276"/>
      <c r="D846" s="276"/>
      <c r="E846" s="276"/>
      <c r="F846" s="276"/>
      <c r="G846" s="276"/>
    </row>
    <row r="847" spans="1:7" x14ac:dyDescent="0.25">
      <c r="A847" s="275"/>
      <c r="B847" s="276"/>
      <c r="C847" s="276"/>
      <c r="D847" s="276"/>
      <c r="E847" s="276"/>
      <c r="F847" s="276"/>
      <c r="G847" s="276"/>
    </row>
    <row r="848" spans="1:7" x14ac:dyDescent="0.25">
      <c r="A848" s="275"/>
      <c r="B848" s="276"/>
      <c r="C848" s="276"/>
      <c r="D848" s="276"/>
      <c r="E848" s="276"/>
      <c r="F848" s="276"/>
      <c r="G848" s="276"/>
    </row>
    <row r="849" spans="1:7" x14ac:dyDescent="0.25">
      <c r="A849" s="275"/>
      <c r="B849" s="276"/>
      <c r="C849" s="276"/>
      <c r="D849" s="276"/>
      <c r="E849" s="276"/>
      <c r="F849" s="276"/>
      <c r="G849" s="276"/>
    </row>
    <row r="850" spans="1:7" x14ac:dyDescent="0.25">
      <c r="A850" s="275"/>
      <c r="B850" s="276"/>
      <c r="C850" s="276"/>
      <c r="D850" s="276"/>
      <c r="E850" s="276"/>
      <c r="F850" s="276"/>
      <c r="G850" s="276"/>
    </row>
    <row r="851" spans="1:7" x14ac:dyDescent="0.25">
      <c r="A851" s="275"/>
      <c r="B851" s="276"/>
      <c r="C851" s="276"/>
      <c r="D851" s="276"/>
      <c r="E851" s="276"/>
      <c r="F851" s="276"/>
      <c r="G851" s="276"/>
    </row>
    <row r="852" spans="1:7" x14ac:dyDescent="0.25">
      <c r="A852" s="275"/>
      <c r="B852" s="276"/>
      <c r="C852" s="276"/>
      <c r="D852" s="276"/>
      <c r="E852" s="276"/>
      <c r="F852" s="276"/>
      <c r="G852" s="276"/>
    </row>
    <row r="853" spans="1:7" x14ac:dyDescent="0.25">
      <c r="A853" s="275"/>
      <c r="B853" s="276"/>
      <c r="C853" s="276"/>
      <c r="D853" s="276"/>
      <c r="E853" s="276"/>
      <c r="F853" s="276"/>
      <c r="G853" s="276"/>
    </row>
    <row r="854" spans="1:7" x14ac:dyDescent="0.25">
      <c r="A854" s="275"/>
      <c r="B854" s="276"/>
      <c r="C854" s="276"/>
      <c r="D854" s="276"/>
      <c r="E854" s="276"/>
      <c r="F854" s="276"/>
      <c r="G854" s="276"/>
    </row>
    <row r="855" spans="1:7" x14ac:dyDescent="0.25">
      <c r="A855" s="275"/>
      <c r="B855" s="276"/>
      <c r="C855" s="276"/>
      <c r="D855" s="276"/>
      <c r="E855" s="276"/>
      <c r="F855" s="276"/>
      <c r="G855" s="276"/>
    </row>
    <row r="856" spans="1:7" x14ac:dyDescent="0.25">
      <c r="A856" s="275"/>
      <c r="B856" s="276"/>
      <c r="C856" s="276"/>
      <c r="D856" s="276"/>
      <c r="E856" s="276"/>
      <c r="F856" s="276"/>
      <c r="G856" s="276"/>
    </row>
    <row r="857" spans="1:7" x14ac:dyDescent="0.25">
      <c r="A857" s="275"/>
      <c r="B857" s="276"/>
      <c r="C857" s="276"/>
      <c r="D857" s="276"/>
      <c r="E857" s="276"/>
      <c r="F857" s="276"/>
      <c r="G857" s="276"/>
    </row>
    <row r="858" spans="1:7" x14ac:dyDescent="0.25">
      <c r="A858" s="275"/>
      <c r="B858" s="276"/>
      <c r="C858" s="276"/>
      <c r="D858" s="276"/>
      <c r="E858" s="276"/>
      <c r="F858" s="276"/>
      <c r="G858" s="276"/>
    </row>
    <row r="859" spans="1:7" x14ac:dyDescent="0.25">
      <c r="A859" s="275"/>
      <c r="B859" s="276"/>
      <c r="C859" s="276"/>
      <c r="D859" s="276"/>
      <c r="E859" s="276"/>
      <c r="F859" s="276"/>
      <c r="G859" s="276"/>
    </row>
    <row r="860" spans="1:7" x14ac:dyDescent="0.25">
      <c r="A860" s="275"/>
      <c r="B860" s="276"/>
      <c r="C860" s="276"/>
      <c r="D860" s="276"/>
      <c r="E860" s="276"/>
      <c r="F860" s="276"/>
      <c r="G860" s="276"/>
    </row>
    <row r="861" spans="1:7" x14ac:dyDescent="0.25">
      <c r="A861" s="275"/>
      <c r="B861" s="276"/>
      <c r="C861" s="276"/>
      <c r="D861" s="276"/>
      <c r="E861" s="276"/>
      <c r="F861" s="276"/>
      <c r="G861" s="276"/>
    </row>
    <row r="862" spans="1:7" x14ac:dyDescent="0.25">
      <c r="A862" s="275"/>
      <c r="B862" s="276"/>
      <c r="C862" s="276"/>
      <c r="D862" s="276"/>
      <c r="E862" s="276"/>
      <c r="F862" s="276"/>
      <c r="G862" s="276"/>
    </row>
    <row r="863" spans="1:7" x14ac:dyDescent="0.25">
      <c r="A863" s="275"/>
      <c r="B863" s="276"/>
      <c r="C863" s="276"/>
      <c r="D863" s="276"/>
      <c r="E863" s="276"/>
      <c r="F863" s="276"/>
      <c r="G863" s="276"/>
    </row>
    <row r="864" spans="1:7" x14ac:dyDescent="0.25">
      <c r="A864" s="275"/>
      <c r="B864" s="276"/>
      <c r="C864" s="276"/>
      <c r="D864" s="276"/>
      <c r="E864" s="276"/>
      <c r="F864" s="276"/>
      <c r="G864" s="276"/>
    </row>
    <row r="865" spans="1:7" x14ac:dyDescent="0.25">
      <c r="A865" s="275"/>
      <c r="B865" s="276"/>
      <c r="C865" s="276"/>
      <c r="D865" s="276"/>
      <c r="E865" s="276"/>
      <c r="F865" s="276"/>
      <c r="G865" s="276"/>
    </row>
    <row r="866" spans="1:7" x14ac:dyDescent="0.25">
      <c r="A866" s="275"/>
      <c r="B866" s="276"/>
      <c r="C866" s="276"/>
      <c r="D866" s="276"/>
      <c r="E866" s="276"/>
      <c r="F866" s="276"/>
      <c r="G866" s="276"/>
    </row>
    <row r="867" spans="1:7" x14ac:dyDescent="0.25">
      <c r="A867" s="275"/>
      <c r="B867" s="276"/>
      <c r="C867" s="276"/>
      <c r="D867" s="276"/>
      <c r="E867" s="276"/>
      <c r="F867" s="276"/>
      <c r="G867" s="276"/>
    </row>
    <row r="868" spans="1:7" x14ac:dyDescent="0.25">
      <c r="A868" s="275"/>
      <c r="B868" s="276"/>
      <c r="C868" s="276"/>
      <c r="D868" s="276"/>
      <c r="E868" s="276"/>
      <c r="F868" s="276"/>
      <c r="G868" s="276"/>
    </row>
    <row r="869" spans="1:7" x14ac:dyDescent="0.25">
      <c r="A869" s="275"/>
      <c r="B869" s="276"/>
      <c r="C869" s="276"/>
      <c r="D869" s="276"/>
      <c r="E869" s="276"/>
      <c r="F869" s="276"/>
      <c r="G869" s="276"/>
    </row>
    <row r="870" spans="1:7" x14ac:dyDescent="0.25">
      <c r="A870" s="275"/>
      <c r="B870" s="276"/>
      <c r="C870" s="276"/>
      <c r="D870" s="276"/>
      <c r="E870" s="276"/>
      <c r="F870" s="276"/>
      <c r="G870" s="276"/>
    </row>
    <row r="871" spans="1:7" x14ac:dyDescent="0.25">
      <c r="A871" s="275"/>
      <c r="B871" s="276"/>
      <c r="C871" s="276"/>
      <c r="D871" s="276"/>
      <c r="E871" s="276"/>
      <c r="F871" s="276"/>
      <c r="G871" s="276"/>
    </row>
    <row r="872" spans="1:7" x14ac:dyDescent="0.25">
      <c r="A872" s="275"/>
      <c r="B872" s="276"/>
      <c r="C872" s="276"/>
      <c r="D872" s="276"/>
      <c r="E872" s="276"/>
      <c r="F872" s="276"/>
      <c r="G872" s="276"/>
    </row>
    <row r="873" spans="1:7" x14ac:dyDescent="0.25">
      <c r="A873" s="275"/>
      <c r="B873" s="276"/>
      <c r="C873" s="276"/>
      <c r="D873" s="276"/>
      <c r="E873" s="276"/>
      <c r="F873" s="276"/>
      <c r="G873" s="276"/>
    </row>
    <row r="874" spans="1:7" x14ac:dyDescent="0.25">
      <c r="A874" s="275"/>
      <c r="B874" s="276"/>
      <c r="C874" s="276"/>
      <c r="D874" s="276"/>
      <c r="E874" s="276"/>
      <c r="F874" s="276"/>
      <c r="G874" s="276"/>
    </row>
    <row r="875" spans="1:7" x14ac:dyDescent="0.25">
      <c r="A875" s="275"/>
      <c r="B875" s="276"/>
      <c r="C875" s="276"/>
      <c r="D875" s="276"/>
      <c r="E875" s="276"/>
      <c r="F875" s="276"/>
      <c r="G875" s="276"/>
    </row>
    <row r="876" spans="1:7" x14ac:dyDescent="0.25">
      <c r="A876" s="275"/>
      <c r="B876" s="276"/>
      <c r="C876" s="276"/>
      <c r="D876" s="276"/>
      <c r="E876" s="276"/>
      <c r="F876" s="276"/>
      <c r="G876" s="276"/>
    </row>
    <row r="877" spans="1:7" x14ac:dyDescent="0.25">
      <c r="A877" s="275"/>
      <c r="B877" s="276"/>
      <c r="C877" s="276"/>
      <c r="D877" s="276"/>
      <c r="E877" s="276"/>
      <c r="F877" s="276"/>
      <c r="G877" s="276"/>
    </row>
    <row r="878" spans="1:7" x14ac:dyDescent="0.25">
      <c r="A878" s="275"/>
      <c r="B878" s="276"/>
      <c r="C878" s="276"/>
      <c r="D878" s="276"/>
      <c r="E878" s="276"/>
      <c r="F878" s="276"/>
      <c r="G878" s="276"/>
    </row>
    <row r="879" spans="1:7" x14ac:dyDescent="0.25">
      <c r="A879" s="275"/>
      <c r="B879" s="276"/>
      <c r="C879" s="276"/>
      <c r="D879" s="276"/>
      <c r="E879" s="276"/>
      <c r="F879" s="276"/>
      <c r="G879" s="276"/>
    </row>
    <row r="880" spans="1:7" x14ac:dyDescent="0.25">
      <c r="A880" s="275"/>
      <c r="B880" s="276"/>
      <c r="C880" s="276"/>
      <c r="D880" s="276"/>
      <c r="E880" s="276"/>
      <c r="F880" s="276"/>
      <c r="G880" s="276"/>
    </row>
    <row r="881" spans="1:7" x14ac:dyDescent="0.25">
      <c r="A881" s="275"/>
      <c r="B881" s="276"/>
      <c r="C881" s="276"/>
      <c r="D881" s="276"/>
      <c r="E881" s="276"/>
      <c r="F881" s="276"/>
      <c r="G881" s="276"/>
    </row>
    <row r="882" spans="1:7" x14ac:dyDescent="0.25">
      <c r="A882" s="275"/>
      <c r="B882" s="276"/>
      <c r="C882" s="276"/>
      <c r="D882" s="276"/>
      <c r="E882" s="276"/>
      <c r="F882" s="276"/>
      <c r="G882" s="276"/>
    </row>
    <row r="883" spans="1:7" x14ac:dyDescent="0.25">
      <c r="A883" s="275"/>
      <c r="B883" s="276"/>
      <c r="C883" s="276"/>
      <c r="D883" s="276"/>
      <c r="E883" s="276"/>
      <c r="F883" s="276"/>
      <c r="G883" s="276"/>
    </row>
    <row r="884" spans="1:7" x14ac:dyDescent="0.25">
      <c r="A884" s="275"/>
      <c r="B884" s="276"/>
      <c r="C884" s="276"/>
      <c r="D884" s="276"/>
      <c r="E884" s="276"/>
      <c r="F884" s="276"/>
      <c r="G884" s="276"/>
    </row>
    <row r="885" spans="1:7" x14ac:dyDescent="0.25">
      <c r="A885" s="275"/>
      <c r="B885" s="276"/>
      <c r="C885" s="276"/>
      <c r="D885" s="276"/>
      <c r="E885" s="276"/>
      <c r="F885" s="276"/>
      <c r="G885" s="276"/>
    </row>
    <row r="886" spans="1:7" x14ac:dyDescent="0.25">
      <c r="A886" s="275"/>
      <c r="B886" s="276"/>
      <c r="C886" s="276"/>
      <c r="D886" s="276"/>
      <c r="E886" s="276"/>
      <c r="F886" s="276"/>
      <c r="G886" s="276"/>
    </row>
    <row r="887" spans="1:7" x14ac:dyDescent="0.25">
      <c r="A887" s="275"/>
      <c r="B887" s="276"/>
      <c r="C887" s="276"/>
      <c r="D887" s="276"/>
      <c r="E887" s="276"/>
      <c r="F887" s="276"/>
      <c r="G887" s="276"/>
    </row>
    <row r="888" spans="1:7" x14ac:dyDescent="0.25">
      <c r="A888" s="275"/>
      <c r="B888" s="276"/>
      <c r="C888" s="276"/>
      <c r="D888" s="276"/>
      <c r="E888" s="276"/>
      <c r="F888" s="276"/>
      <c r="G888" s="276"/>
    </row>
    <row r="889" spans="1:7" x14ac:dyDescent="0.25">
      <c r="A889" s="275"/>
      <c r="B889" s="276"/>
      <c r="C889" s="276"/>
      <c r="D889" s="276"/>
      <c r="E889" s="276"/>
      <c r="F889" s="276"/>
      <c r="G889" s="276"/>
    </row>
    <row r="890" spans="1:7" x14ac:dyDescent="0.25">
      <c r="A890" s="275"/>
      <c r="B890" s="276"/>
      <c r="C890" s="276"/>
      <c r="D890" s="276"/>
      <c r="E890" s="276"/>
      <c r="F890" s="276"/>
      <c r="G890" s="276"/>
    </row>
    <row r="891" spans="1:7" x14ac:dyDescent="0.25">
      <c r="A891" s="275"/>
      <c r="B891" s="276"/>
      <c r="C891" s="276"/>
      <c r="D891" s="276"/>
      <c r="E891" s="276"/>
      <c r="F891" s="276"/>
      <c r="G891" s="276"/>
    </row>
    <row r="892" spans="1:7" x14ac:dyDescent="0.25">
      <c r="A892" s="275"/>
      <c r="B892" s="276"/>
      <c r="C892" s="276"/>
      <c r="D892" s="276"/>
      <c r="E892" s="276"/>
      <c r="F892" s="276"/>
      <c r="G892" s="276"/>
    </row>
    <row r="893" spans="1:7" x14ac:dyDescent="0.25">
      <c r="A893" s="275"/>
      <c r="B893" s="276"/>
      <c r="C893" s="276"/>
      <c r="D893" s="276"/>
      <c r="E893" s="276"/>
      <c r="F893" s="276"/>
      <c r="G893" s="276"/>
    </row>
    <row r="894" spans="1:7" x14ac:dyDescent="0.25">
      <c r="A894" s="275"/>
      <c r="B894" s="276"/>
      <c r="C894" s="276"/>
      <c r="D894" s="276"/>
      <c r="E894" s="276"/>
      <c r="F894" s="276"/>
      <c r="G894" s="276"/>
    </row>
    <row r="895" spans="1:7" x14ac:dyDescent="0.25">
      <c r="A895" s="275"/>
      <c r="B895" s="276"/>
      <c r="C895" s="276"/>
      <c r="D895" s="276"/>
      <c r="E895" s="276"/>
      <c r="F895" s="276"/>
      <c r="G895" s="276"/>
    </row>
    <row r="896" spans="1:7" x14ac:dyDescent="0.25">
      <c r="A896" s="275"/>
      <c r="B896" s="276"/>
      <c r="C896" s="276"/>
      <c r="D896" s="276"/>
      <c r="E896" s="276"/>
      <c r="F896" s="276"/>
      <c r="G896" s="276"/>
    </row>
    <row r="897" spans="1:7" x14ac:dyDescent="0.25">
      <c r="A897" s="275"/>
      <c r="B897" s="276"/>
      <c r="C897" s="276"/>
      <c r="D897" s="276"/>
      <c r="E897" s="276"/>
      <c r="F897" s="276"/>
      <c r="G897" s="276"/>
    </row>
    <row r="898" spans="1:7" x14ac:dyDescent="0.25">
      <c r="A898" s="275"/>
      <c r="B898" s="276"/>
      <c r="C898" s="276"/>
      <c r="D898" s="276"/>
      <c r="E898" s="276"/>
      <c r="F898" s="276"/>
      <c r="G898" s="276"/>
    </row>
    <row r="899" spans="1:7" x14ac:dyDescent="0.25">
      <c r="A899" s="275"/>
      <c r="B899" s="276"/>
      <c r="C899" s="276"/>
      <c r="D899" s="276"/>
      <c r="E899" s="276"/>
      <c r="F899" s="276"/>
      <c r="G899" s="276"/>
    </row>
    <row r="900" spans="1:7" x14ac:dyDescent="0.25">
      <c r="A900" s="275"/>
      <c r="B900" s="276"/>
      <c r="C900" s="276"/>
      <c r="D900" s="276"/>
      <c r="E900" s="276"/>
      <c r="F900" s="276"/>
      <c r="G900" s="276"/>
    </row>
    <row r="901" spans="1:7" x14ac:dyDescent="0.25">
      <c r="A901" s="275"/>
      <c r="B901" s="276"/>
      <c r="C901" s="276"/>
      <c r="D901" s="276"/>
      <c r="E901" s="276"/>
      <c r="F901" s="276"/>
      <c r="G901" s="276"/>
    </row>
    <row r="902" spans="1:7" x14ac:dyDescent="0.25">
      <c r="A902" s="275"/>
      <c r="B902" s="276"/>
      <c r="C902" s="276"/>
      <c r="D902" s="276"/>
      <c r="E902" s="276"/>
      <c r="F902" s="276"/>
      <c r="G902" s="276"/>
    </row>
    <row r="903" spans="1:7" x14ac:dyDescent="0.25">
      <c r="A903" s="275"/>
      <c r="B903" s="276"/>
      <c r="C903" s="276"/>
      <c r="D903" s="276"/>
      <c r="E903" s="276"/>
      <c r="F903" s="276"/>
      <c r="G903" s="276"/>
    </row>
    <row r="904" spans="1:7" x14ac:dyDescent="0.25">
      <c r="A904" s="275"/>
      <c r="B904" s="276"/>
      <c r="C904" s="276"/>
      <c r="D904" s="276"/>
      <c r="E904" s="276"/>
      <c r="F904" s="276"/>
      <c r="G904" s="276"/>
    </row>
    <row r="905" spans="1:7" x14ac:dyDescent="0.25">
      <c r="A905" s="275"/>
      <c r="B905" s="276"/>
      <c r="C905" s="276"/>
      <c r="D905" s="276"/>
      <c r="E905" s="276"/>
      <c r="F905" s="276"/>
      <c r="G905" s="276"/>
    </row>
    <row r="906" spans="1:7" x14ac:dyDescent="0.25">
      <c r="A906" s="275"/>
      <c r="B906" s="276"/>
      <c r="C906" s="276"/>
      <c r="D906" s="276"/>
      <c r="E906" s="276"/>
      <c r="F906" s="276"/>
      <c r="G906" s="276"/>
    </row>
    <row r="907" spans="1:7" x14ac:dyDescent="0.25">
      <c r="A907" s="275"/>
      <c r="B907" s="276"/>
      <c r="C907" s="276"/>
      <c r="D907" s="276"/>
      <c r="E907" s="276"/>
      <c r="F907" s="276"/>
      <c r="G907" s="276"/>
    </row>
    <row r="908" spans="1:7" x14ac:dyDescent="0.25">
      <c r="A908" s="275"/>
      <c r="B908" s="276"/>
      <c r="C908" s="276"/>
      <c r="D908" s="276"/>
      <c r="E908" s="276"/>
      <c r="F908" s="276"/>
      <c r="G908" s="276"/>
    </row>
    <row r="909" spans="1:7" x14ac:dyDescent="0.25">
      <c r="A909" s="275"/>
      <c r="B909" s="276"/>
      <c r="C909" s="276"/>
      <c r="D909" s="276"/>
      <c r="E909" s="276"/>
      <c r="F909" s="276"/>
      <c r="G909" s="276"/>
    </row>
    <row r="910" spans="1:7" x14ac:dyDescent="0.25">
      <c r="A910" s="275"/>
      <c r="B910" s="276"/>
      <c r="C910" s="276"/>
      <c r="D910" s="276"/>
      <c r="E910" s="276"/>
      <c r="F910" s="276"/>
      <c r="G910" s="276"/>
    </row>
    <row r="911" spans="1:7" x14ac:dyDescent="0.25">
      <c r="A911" s="275"/>
      <c r="B911" s="276"/>
      <c r="C911" s="276"/>
      <c r="D911" s="276"/>
      <c r="E911" s="276"/>
      <c r="F911" s="276"/>
      <c r="G911" s="276"/>
    </row>
    <row r="912" spans="1:7" x14ac:dyDescent="0.25">
      <c r="A912" s="275"/>
      <c r="B912" s="276"/>
      <c r="C912" s="276"/>
      <c r="D912" s="276"/>
      <c r="E912" s="276"/>
      <c r="F912" s="276"/>
      <c r="G912" s="276"/>
    </row>
    <row r="913" spans="1:7" x14ac:dyDescent="0.25">
      <c r="A913" s="275"/>
      <c r="B913" s="276"/>
      <c r="C913" s="276"/>
      <c r="D913" s="276"/>
      <c r="E913" s="276"/>
      <c r="F913" s="276"/>
      <c r="G913" s="276"/>
    </row>
    <row r="914" spans="1:7" x14ac:dyDescent="0.25">
      <c r="A914" s="275"/>
      <c r="B914" s="276"/>
      <c r="C914" s="276"/>
      <c r="D914" s="276"/>
      <c r="E914" s="276"/>
      <c r="F914" s="276"/>
      <c r="G914" s="276"/>
    </row>
    <row r="915" spans="1:7" x14ac:dyDescent="0.25">
      <c r="A915" s="275"/>
      <c r="B915" s="276"/>
      <c r="C915" s="276"/>
      <c r="D915" s="276"/>
      <c r="E915" s="276"/>
      <c r="F915" s="276"/>
      <c r="G915" s="276"/>
    </row>
    <row r="916" spans="1:7" x14ac:dyDescent="0.25">
      <c r="A916" s="275"/>
      <c r="B916" s="276"/>
      <c r="C916" s="276"/>
      <c r="D916" s="276"/>
      <c r="E916" s="276"/>
      <c r="F916" s="276"/>
      <c r="G916" s="276"/>
    </row>
    <row r="917" spans="1:7" x14ac:dyDescent="0.25">
      <c r="A917" s="275"/>
      <c r="B917" s="276"/>
      <c r="C917" s="276"/>
      <c r="D917" s="276"/>
      <c r="E917" s="276"/>
      <c r="F917" s="276"/>
      <c r="G917" s="276"/>
    </row>
    <row r="918" spans="1:7" x14ac:dyDescent="0.25">
      <c r="A918" s="275"/>
      <c r="B918" s="276"/>
      <c r="C918" s="276"/>
      <c r="D918" s="276"/>
      <c r="E918" s="276"/>
      <c r="F918" s="276"/>
      <c r="G918" s="276"/>
    </row>
    <row r="919" spans="1:7" x14ac:dyDescent="0.25">
      <c r="A919" s="275"/>
      <c r="B919" s="276"/>
      <c r="C919" s="276"/>
      <c r="D919" s="276"/>
      <c r="E919" s="276"/>
      <c r="F919" s="276"/>
      <c r="G919" s="276"/>
    </row>
    <row r="920" spans="1:7" x14ac:dyDescent="0.25">
      <c r="A920" s="275"/>
      <c r="B920" s="276"/>
      <c r="C920" s="276"/>
      <c r="D920" s="276"/>
      <c r="E920" s="276"/>
      <c r="F920" s="276"/>
      <c r="G920" s="276"/>
    </row>
    <row r="921" spans="1:7" x14ac:dyDescent="0.25">
      <c r="A921" s="275"/>
      <c r="B921" s="276"/>
      <c r="C921" s="276"/>
      <c r="D921" s="276"/>
      <c r="E921" s="276"/>
      <c r="F921" s="276"/>
      <c r="G921" s="276"/>
    </row>
    <row r="922" spans="1:7" x14ac:dyDescent="0.25">
      <c r="A922" s="275"/>
      <c r="B922" s="276"/>
      <c r="C922" s="276"/>
      <c r="D922" s="276"/>
      <c r="E922" s="276"/>
      <c r="F922" s="276"/>
      <c r="G922" s="276"/>
    </row>
    <row r="923" spans="1:7" x14ac:dyDescent="0.25">
      <c r="A923" s="275"/>
      <c r="B923" s="276"/>
      <c r="C923" s="276"/>
      <c r="D923" s="276"/>
      <c r="E923" s="276"/>
      <c r="F923" s="276"/>
      <c r="G923" s="276"/>
    </row>
    <row r="924" spans="1:7" x14ac:dyDescent="0.25">
      <c r="A924" s="275"/>
      <c r="B924" s="276"/>
      <c r="C924" s="276"/>
      <c r="D924" s="276"/>
      <c r="E924" s="276"/>
      <c r="F924" s="276"/>
      <c r="G924" s="276"/>
    </row>
    <row r="925" spans="1:7" x14ac:dyDescent="0.25">
      <c r="A925" s="275"/>
      <c r="B925" s="276"/>
      <c r="C925" s="276"/>
      <c r="D925" s="276"/>
      <c r="E925" s="276"/>
      <c r="F925" s="276"/>
      <c r="G925" s="276"/>
    </row>
    <row r="926" spans="1:7" x14ac:dyDescent="0.25">
      <c r="A926" s="275"/>
      <c r="B926" s="276"/>
      <c r="C926" s="276"/>
      <c r="D926" s="276"/>
      <c r="E926" s="276"/>
      <c r="F926" s="276"/>
      <c r="G926" s="276"/>
    </row>
    <row r="927" spans="1:7" x14ac:dyDescent="0.25">
      <c r="A927" s="275"/>
      <c r="B927" s="276"/>
      <c r="C927" s="276"/>
      <c r="D927" s="276"/>
      <c r="E927" s="276"/>
      <c r="F927" s="276"/>
      <c r="G927" s="276"/>
    </row>
    <row r="928" spans="1:7" x14ac:dyDescent="0.25">
      <c r="A928" s="275"/>
      <c r="B928" s="276"/>
      <c r="C928" s="276"/>
      <c r="D928" s="276"/>
      <c r="E928" s="276"/>
      <c r="F928" s="276"/>
      <c r="G928" s="276"/>
    </row>
    <row r="929" spans="1:7" x14ac:dyDescent="0.25">
      <c r="A929" s="275"/>
      <c r="B929" s="276"/>
      <c r="C929" s="276"/>
      <c r="D929" s="276"/>
      <c r="E929" s="276"/>
      <c r="F929" s="276"/>
      <c r="G929" s="276"/>
    </row>
    <row r="930" spans="1:7" x14ac:dyDescent="0.25">
      <c r="A930" s="275"/>
      <c r="B930" s="276"/>
      <c r="C930" s="276"/>
      <c r="D930" s="276"/>
      <c r="E930" s="276"/>
      <c r="F930" s="276"/>
      <c r="G930" s="276"/>
    </row>
    <row r="931" spans="1:7" x14ac:dyDescent="0.25">
      <c r="A931" s="275"/>
      <c r="B931" s="276"/>
      <c r="C931" s="276"/>
      <c r="D931" s="276"/>
      <c r="E931" s="276"/>
      <c r="F931" s="276"/>
      <c r="G931" s="276"/>
    </row>
    <row r="932" spans="1:7" x14ac:dyDescent="0.25">
      <c r="A932" s="275"/>
      <c r="B932" s="276"/>
      <c r="C932" s="276"/>
      <c r="D932" s="276"/>
      <c r="E932" s="276"/>
      <c r="F932" s="276"/>
      <c r="G932" s="276"/>
    </row>
    <row r="933" spans="1:7" x14ac:dyDescent="0.25">
      <c r="A933" s="275"/>
      <c r="B933" s="276"/>
      <c r="C933" s="276"/>
      <c r="D933" s="276"/>
      <c r="E933" s="276"/>
      <c r="F933" s="276"/>
      <c r="G933" s="276"/>
    </row>
    <row r="934" spans="1:7" x14ac:dyDescent="0.25">
      <c r="A934" s="275"/>
      <c r="B934" s="276"/>
      <c r="C934" s="276"/>
      <c r="D934" s="276"/>
      <c r="E934" s="276"/>
      <c r="F934" s="276"/>
      <c r="G934" s="276"/>
    </row>
    <row r="935" spans="1:7" x14ac:dyDescent="0.25">
      <c r="A935" s="275"/>
      <c r="B935" s="276"/>
      <c r="C935" s="276"/>
      <c r="D935" s="276"/>
      <c r="E935" s="276"/>
      <c r="F935" s="276"/>
      <c r="G935" s="276"/>
    </row>
    <row r="936" spans="1:7" x14ac:dyDescent="0.25">
      <c r="A936" s="275"/>
      <c r="B936" s="276"/>
      <c r="C936" s="276"/>
      <c r="D936" s="276"/>
      <c r="E936" s="276"/>
      <c r="F936" s="276"/>
      <c r="G936" s="276"/>
    </row>
    <row r="937" spans="1:7" x14ac:dyDescent="0.25">
      <c r="A937" s="275"/>
      <c r="B937" s="276"/>
      <c r="C937" s="276"/>
      <c r="D937" s="276"/>
      <c r="E937" s="276"/>
      <c r="F937" s="276"/>
      <c r="G937" s="276"/>
    </row>
    <row r="938" spans="1:7" x14ac:dyDescent="0.25">
      <c r="A938" s="275"/>
      <c r="B938" s="276"/>
      <c r="C938" s="276"/>
      <c r="D938" s="276"/>
      <c r="E938" s="276"/>
      <c r="F938" s="276"/>
      <c r="G938" s="276"/>
    </row>
    <row r="939" spans="1:7" x14ac:dyDescent="0.25">
      <c r="A939" s="275"/>
      <c r="B939" s="276"/>
      <c r="C939" s="276"/>
      <c r="D939" s="276"/>
      <c r="E939" s="276"/>
      <c r="F939" s="276"/>
      <c r="G939" s="276"/>
    </row>
    <row r="940" spans="1:7" x14ac:dyDescent="0.25">
      <c r="A940" s="275"/>
      <c r="B940" s="276"/>
      <c r="C940" s="276"/>
      <c r="D940" s="276"/>
      <c r="E940" s="276"/>
      <c r="F940" s="276"/>
      <c r="G940" s="276"/>
    </row>
    <row r="941" spans="1:7" x14ac:dyDescent="0.25">
      <c r="A941" s="275"/>
      <c r="B941" s="276"/>
      <c r="C941" s="276"/>
      <c r="D941" s="276"/>
      <c r="E941" s="276"/>
      <c r="F941" s="276"/>
      <c r="G941" s="276"/>
    </row>
    <row r="942" spans="1:7" x14ac:dyDescent="0.25">
      <c r="A942" s="275"/>
      <c r="B942" s="276"/>
      <c r="C942" s="276"/>
      <c r="D942" s="276"/>
      <c r="E942" s="276"/>
      <c r="F942" s="276"/>
      <c r="G942" s="276"/>
    </row>
    <row r="943" spans="1:7" x14ac:dyDescent="0.25">
      <c r="A943" s="275"/>
      <c r="B943" s="276"/>
      <c r="C943" s="276"/>
      <c r="D943" s="276"/>
      <c r="E943" s="276"/>
      <c r="F943" s="276"/>
      <c r="G943" s="276"/>
    </row>
    <row r="944" spans="1:7" x14ac:dyDescent="0.25">
      <c r="A944" s="275"/>
      <c r="B944" s="276"/>
      <c r="C944" s="276"/>
      <c r="D944" s="276"/>
      <c r="E944" s="276"/>
      <c r="F944" s="276"/>
      <c r="G944" s="276"/>
    </row>
    <row r="945" spans="1:7" x14ac:dyDescent="0.25">
      <c r="A945" s="275"/>
      <c r="B945" s="276"/>
      <c r="C945" s="276"/>
      <c r="D945" s="276"/>
      <c r="E945" s="276"/>
      <c r="F945" s="276"/>
      <c r="G945" s="276"/>
    </row>
    <row r="946" spans="1:7" x14ac:dyDescent="0.25">
      <c r="A946" s="275"/>
      <c r="B946" s="276"/>
      <c r="C946" s="276"/>
      <c r="D946" s="276"/>
      <c r="E946" s="276"/>
      <c r="F946" s="276"/>
      <c r="G946" s="276"/>
    </row>
    <row r="947" spans="1:7" x14ac:dyDescent="0.25">
      <c r="A947" s="275"/>
      <c r="B947" s="276"/>
      <c r="C947" s="276"/>
      <c r="D947" s="276"/>
      <c r="E947" s="276"/>
      <c r="F947" s="276"/>
      <c r="G947" s="276"/>
    </row>
    <row r="948" spans="1:7" x14ac:dyDescent="0.25">
      <c r="A948" s="275"/>
      <c r="B948" s="276"/>
      <c r="C948" s="276"/>
      <c r="D948" s="276"/>
      <c r="E948" s="276"/>
      <c r="F948" s="276"/>
      <c r="G948" s="276"/>
    </row>
    <row r="949" spans="1:7" x14ac:dyDescent="0.25">
      <c r="A949" s="275"/>
      <c r="B949" s="276"/>
      <c r="C949" s="276"/>
      <c r="D949" s="276"/>
      <c r="E949" s="276"/>
      <c r="F949" s="276"/>
      <c r="G949" s="276"/>
    </row>
    <row r="950" spans="1:7" x14ac:dyDescent="0.25">
      <c r="A950" s="275"/>
      <c r="B950" s="276"/>
      <c r="C950" s="276"/>
      <c r="D950" s="276"/>
      <c r="E950" s="276"/>
      <c r="F950" s="276"/>
      <c r="G950" s="276"/>
    </row>
    <row r="951" spans="1:7" x14ac:dyDescent="0.25">
      <c r="A951" s="275"/>
      <c r="B951" s="276"/>
      <c r="C951" s="276"/>
      <c r="D951" s="276"/>
      <c r="E951" s="276"/>
      <c r="F951" s="276"/>
      <c r="G951" s="276"/>
    </row>
    <row r="952" spans="1:7" x14ac:dyDescent="0.25">
      <c r="A952" s="275"/>
      <c r="B952" s="276"/>
      <c r="C952" s="276"/>
      <c r="D952" s="276"/>
      <c r="E952" s="276"/>
      <c r="F952" s="276"/>
      <c r="G952" s="276"/>
    </row>
    <row r="953" spans="1:7" x14ac:dyDescent="0.25">
      <c r="A953" s="275"/>
      <c r="B953" s="276"/>
      <c r="C953" s="276"/>
      <c r="D953" s="276"/>
      <c r="E953" s="276"/>
      <c r="F953" s="276"/>
      <c r="G953" s="276"/>
    </row>
    <row r="954" spans="1:7" x14ac:dyDescent="0.25">
      <c r="A954" s="275"/>
      <c r="B954" s="276"/>
      <c r="C954" s="276"/>
      <c r="D954" s="276"/>
      <c r="E954" s="276"/>
      <c r="F954" s="276"/>
      <c r="G954" s="276"/>
    </row>
    <row r="955" spans="1:7" x14ac:dyDescent="0.25">
      <c r="A955" s="275"/>
      <c r="B955" s="276"/>
      <c r="C955" s="276"/>
      <c r="D955" s="276"/>
      <c r="E955" s="276"/>
      <c r="F955" s="276"/>
      <c r="G955" s="276"/>
    </row>
    <row r="956" spans="1:7" x14ac:dyDescent="0.25">
      <c r="A956" s="275"/>
      <c r="B956" s="276"/>
      <c r="C956" s="276"/>
      <c r="D956" s="276"/>
      <c r="E956" s="276"/>
      <c r="F956" s="276"/>
      <c r="G956" s="276"/>
    </row>
    <row r="957" spans="1:7" x14ac:dyDescent="0.25">
      <c r="A957" s="275"/>
      <c r="B957" s="276"/>
      <c r="C957" s="276"/>
      <c r="D957" s="276"/>
      <c r="E957" s="276"/>
      <c r="F957" s="276"/>
      <c r="G957" s="276"/>
    </row>
    <row r="958" spans="1:7" x14ac:dyDescent="0.25">
      <c r="A958" s="275"/>
      <c r="B958" s="276"/>
      <c r="C958" s="276"/>
      <c r="D958" s="276"/>
      <c r="E958" s="276"/>
      <c r="F958" s="276"/>
      <c r="G958" s="276"/>
    </row>
    <row r="959" spans="1:7" x14ac:dyDescent="0.25">
      <c r="A959" s="275"/>
      <c r="B959" s="276"/>
      <c r="C959" s="276"/>
      <c r="D959" s="276"/>
      <c r="E959" s="276"/>
      <c r="F959" s="276"/>
      <c r="G959" s="276"/>
    </row>
    <row r="960" spans="1:7" x14ac:dyDescent="0.25">
      <c r="A960" s="275"/>
      <c r="B960" s="276"/>
      <c r="C960" s="276"/>
      <c r="D960" s="276"/>
      <c r="E960" s="276"/>
      <c r="F960" s="276"/>
      <c r="G960" s="276"/>
    </row>
    <row r="961" spans="1:7" x14ac:dyDescent="0.25">
      <c r="A961" s="275"/>
      <c r="B961" s="276"/>
      <c r="C961" s="276"/>
      <c r="D961" s="276"/>
      <c r="E961" s="276"/>
      <c r="F961" s="276"/>
      <c r="G961" s="276"/>
    </row>
    <row r="962" spans="1:7" x14ac:dyDescent="0.25">
      <c r="A962" s="275"/>
      <c r="B962" s="276"/>
      <c r="C962" s="276"/>
      <c r="D962" s="276"/>
      <c r="E962" s="276"/>
      <c r="F962" s="276"/>
      <c r="G962" s="276"/>
    </row>
    <row r="963" spans="1:7" x14ac:dyDescent="0.25">
      <c r="A963" s="275"/>
      <c r="B963" s="276"/>
      <c r="C963" s="276"/>
      <c r="D963" s="276"/>
      <c r="E963" s="276"/>
      <c r="F963" s="276"/>
      <c r="G963" s="276"/>
    </row>
    <row r="964" spans="1:7" x14ac:dyDescent="0.25">
      <c r="A964" s="275"/>
      <c r="B964" s="276"/>
      <c r="C964" s="276"/>
      <c r="D964" s="276"/>
      <c r="E964" s="276"/>
      <c r="F964" s="276"/>
      <c r="G964" s="276"/>
    </row>
    <row r="965" spans="1:7" x14ac:dyDescent="0.25">
      <c r="A965" s="275"/>
      <c r="B965" s="276"/>
      <c r="C965" s="276"/>
      <c r="D965" s="276"/>
      <c r="E965" s="276"/>
      <c r="F965" s="276"/>
      <c r="G965" s="276"/>
    </row>
    <row r="966" spans="1:7" x14ac:dyDescent="0.25">
      <c r="A966" s="275"/>
      <c r="B966" s="276"/>
      <c r="C966" s="276"/>
      <c r="D966" s="276"/>
      <c r="E966" s="276"/>
      <c r="F966" s="276"/>
      <c r="G966" s="276"/>
    </row>
    <row r="967" spans="1:7" x14ac:dyDescent="0.25">
      <c r="A967" s="275"/>
      <c r="B967" s="276"/>
      <c r="C967" s="276"/>
      <c r="D967" s="276"/>
      <c r="E967" s="276"/>
      <c r="F967" s="276"/>
      <c r="G967" s="276"/>
    </row>
    <row r="968" spans="1:7" x14ac:dyDescent="0.25">
      <c r="A968" s="275"/>
      <c r="B968" s="276"/>
      <c r="C968" s="276"/>
      <c r="D968" s="276"/>
      <c r="E968" s="276"/>
      <c r="F968" s="276"/>
      <c r="G968" s="276"/>
    </row>
    <row r="969" spans="1:7" x14ac:dyDescent="0.25">
      <c r="A969" s="275"/>
      <c r="B969" s="276"/>
      <c r="C969" s="276"/>
      <c r="D969" s="276"/>
      <c r="E969" s="276"/>
      <c r="F969" s="276"/>
      <c r="G969" s="276"/>
    </row>
    <row r="970" spans="1:7" x14ac:dyDescent="0.25">
      <c r="A970" s="275"/>
      <c r="B970" s="276"/>
      <c r="C970" s="276"/>
      <c r="D970" s="276"/>
      <c r="E970" s="276"/>
      <c r="F970" s="276"/>
      <c r="G970" s="276"/>
    </row>
    <row r="971" spans="1:7" x14ac:dyDescent="0.25">
      <c r="A971" s="275"/>
      <c r="B971" s="276"/>
      <c r="C971" s="276"/>
      <c r="D971" s="276"/>
      <c r="E971" s="276"/>
      <c r="F971" s="276"/>
      <c r="G971" s="276"/>
    </row>
    <row r="972" spans="1:7" x14ac:dyDescent="0.25">
      <c r="A972" s="275"/>
      <c r="B972" s="276"/>
      <c r="C972" s="276"/>
      <c r="D972" s="276"/>
      <c r="E972" s="276"/>
      <c r="F972" s="276"/>
      <c r="G972" s="276"/>
    </row>
    <row r="973" spans="1:7" x14ac:dyDescent="0.25">
      <c r="A973" s="275"/>
      <c r="B973" s="276"/>
      <c r="C973" s="276"/>
      <c r="D973" s="276"/>
      <c r="E973" s="276"/>
      <c r="F973" s="276"/>
      <c r="G973" s="276"/>
    </row>
    <row r="974" spans="1:7" x14ac:dyDescent="0.25">
      <c r="A974" s="275"/>
      <c r="B974" s="276"/>
      <c r="C974" s="276"/>
      <c r="D974" s="276"/>
      <c r="E974" s="276"/>
      <c r="F974" s="276"/>
      <c r="G974" s="276"/>
    </row>
    <row r="975" spans="1:7" x14ac:dyDescent="0.25">
      <c r="A975" s="275"/>
      <c r="B975" s="276"/>
      <c r="C975" s="276"/>
      <c r="D975" s="276"/>
      <c r="E975" s="276"/>
      <c r="F975" s="276"/>
      <c r="G975" s="276"/>
    </row>
    <row r="976" spans="1:7" x14ac:dyDescent="0.25">
      <c r="A976" s="275"/>
      <c r="B976" s="276"/>
      <c r="C976" s="276"/>
      <c r="D976" s="276"/>
      <c r="E976" s="276"/>
      <c r="F976" s="276"/>
      <c r="G976" s="276"/>
    </row>
    <row r="977" spans="1:7" x14ac:dyDescent="0.25">
      <c r="A977" s="275"/>
      <c r="B977" s="276"/>
      <c r="C977" s="276"/>
      <c r="D977" s="276"/>
      <c r="E977" s="276"/>
      <c r="F977" s="276"/>
      <c r="G977" s="276"/>
    </row>
    <row r="978" spans="1:7" x14ac:dyDescent="0.25">
      <c r="A978" s="275"/>
      <c r="B978" s="276"/>
      <c r="C978" s="276"/>
      <c r="D978" s="276"/>
      <c r="E978" s="276"/>
      <c r="F978" s="276"/>
      <c r="G978" s="276"/>
    </row>
    <row r="979" spans="1:7" x14ac:dyDescent="0.25">
      <c r="A979" s="275"/>
      <c r="B979" s="276"/>
      <c r="C979" s="276"/>
      <c r="D979" s="276"/>
      <c r="E979" s="276"/>
      <c r="F979" s="276"/>
      <c r="G979" s="276"/>
    </row>
    <row r="980" spans="1:7" x14ac:dyDescent="0.25">
      <c r="A980" s="275"/>
      <c r="B980" s="276"/>
      <c r="C980" s="276"/>
      <c r="D980" s="276"/>
      <c r="E980" s="276"/>
      <c r="F980" s="276"/>
      <c r="G980" s="276"/>
    </row>
    <row r="981" spans="1:7" x14ac:dyDescent="0.25">
      <c r="A981" s="275"/>
      <c r="B981" s="276"/>
      <c r="C981" s="276"/>
      <c r="D981" s="276"/>
      <c r="E981" s="276"/>
      <c r="F981" s="276"/>
      <c r="G981" s="276"/>
    </row>
    <row r="982" spans="1:7" x14ac:dyDescent="0.25">
      <c r="A982" s="275"/>
      <c r="B982" s="276"/>
      <c r="C982" s="276"/>
      <c r="D982" s="276"/>
      <c r="E982" s="276"/>
      <c r="F982" s="276"/>
      <c r="G982" s="276"/>
    </row>
    <row r="983" spans="1:7" x14ac:dyDescent="0.25">
      <c r="A983" s="275"/>
      <c r="B983" s="276"/>
      <c r="C983" s="276"/>
      <c r="D983" s="276"/>
      <c r="E983" s="276"/>
      <c r="F983" s="276"/>
      <c r="G983" s="276"/>
    </row>
    <row r="984" spans="1:7" x14ac:dyDescent="0.25">
      <c r="A984" s="275"/>
      <c r="B984" s="276"/>
      <c r="C984" s="276"/>
      <c r="D984" s="276"/>
      <c r="E984" s="276"/>
      <c r="F984" s="276"/>
      <c r="G984" s="276"/>
    </row>
    <row r="985" spans="1:7" x14ac:dyDescent="0.25">
      <c r="A985" s="275"/>
      <c r="B985" s="276"/>
      <c r="C985" s="276"/>
      <c r="D985" s="276"/>
      <c r="E985" s="276"/>
      <c r="F985" s="276"/>
      <c r="G985" s="276"/>
    </row>
    <row r="986" spans="1:7" x14ac:dyDescent="0.25">
      <c r="A986" s="275"/>
      <c r="B986" s="276"/>
      <c r="C986" s="276"/>
      <c r="D986" s="276"/>
      <c r="E986" s="276"/>
      <c r="F986" s="276"/>
      <c r="G986" s="276"/>
    </row>
    <row r="987" spans="1:7" x14ac:dyDescent="0.25">
      <c r="A987" s="275"/>
      <c r="B987" s="276"/>
      <c r="C987" s="276"/>
      <c r="D987" s="276"/>
      <c r="E987" s="276"/>
      <c r="F987" s="276"/>
      <c r="G987" s="276"/>
    </row>
    <row r="988" spans="1:7" x14ac:dyDescent="0.25">
      <c r="A988" s="275"/>
      <c r="B988" s="276"/>
      <c r="C988" s="276"/>
      <c r="D988" s="276"/>
      <c r="E988" s="276"/>
      <c r="F988" s="276"/>
      <c r="G988" s="276"/>
    </row>
    <row r="989" spans="1:7" x14ac:dyDescent="0.25">
      <c r="A989" s="275"/>
      <c r="B989" s="276"/>
      <c r="C989" s="276"/>
      <c r="D989" s="276"/>
      <c r="E989" s="276"/>
      <c r="F989" s="276"/>
      <c r="G989" s="276"/>
    </row>
    <row r="990" spans="1:7" x14ac:dyDescent="0.25">
      <c r="A990" s="275"/>
      <c r="B990" s="276"/>
      <c r="C990" s="276"/>
      <c r="D990" s="276"/>
      <c r="E990" s="276"/>
      <c r="F990" s="276"/>
      <c r="G990" s="276"/>
    </row>
    <row r="991" spans="1:7" x14ac:dyDescent="0.25">
      <c r="A991" s="275"/>
      <c r="B991" s="276"/>
      <c r="C991" s="276"/>
      <c r="D991" s="276"/>
      <c r="E991" s="276"/>
      <c r="F991" s="276"/>
      <c r="G991" s="276"/>
    </row>
    <row r="992" spans="1:7" x14ac:dyDescent="0.25">
      <c r="A992" s="275"/>
      <c r="B992" s="276"/>
      <c r="C992" s="276"/>
      <c r="D992" s="276"/>
      <c r="E992" s="276"/>
      <c r="F992" s="276"/>
      <c r="G992" s="276"/>
    </row>
    <row r="993" spans="1:7" x14ac:dyDescent="0.25">
      <c r="A993" s="275"/>
      <c r="B993" s="276"/>
      <c r="C993" s="276"/>
      <c r="D993" s="276"/>
      <c r="E993" s="276"/>
      <c r="F993" s="276"/>
      <c r="G993" s="276"/>
    </row>
    <row r="994" spans="1:7" x14ac:dyDescent="0.25">
      <c r="A994" s="275"/>
      <c r="B994" s="276"/>
      <c r="C994" s="276"/>
      <c r="D994" s="276"/>
      <c r="E994" s="276"/>
      <c r="F994" s="276"/>
      <c r="G994" s="276"/>
    </row>
    <row r="995" spans="1:7" x14ac:dyDescent="0.25">
      <c r="A995" s="275"/>
      <c r="B995" s="276"/>
      <c r="C995" s="276"/>
      <c r="D995" s="276"/>
      <c r="E995" s="276"/>
      <c r="F995" s="276"/>
      <c r="G995" s="276"/>
    </row>
    <row r="996" spans="1:7" x14ac:dyDescent="0.25">
      <c r="A996" s="275"/>
      <c r="B996" s="276"/>
      <c r="C996" s="276"/>
      <c r="D996" s="276"/>
      <c r="E996" s="276"/>
      <c r="F996" s="276"/>
      <c r="G996" s="276"/>
    </row>
    <row r="997" spans="1:7" x14ac:dyDescent="0.25">
      <c r="A997" s="275"/>
      <c r="B997" s="276"/>
      <c r="C997" s="276"/>
      <c r="D997" s="276"/>
      <c r="E997" s="276"/>
      <c r="F997" s="276"/>
      <c r="G997" s="276"/>
    </row>
    <row r="998" spans="1:7" x14ac:dyDescent="0.25">
      <c r="A998" s="275"/>
      <c r="B998" s="276"/>
      <c r="C998" s="276"/>
      <c r="D998" s="276"/>
      <c r="E998" s="276"/>
      <c r="F998" s="276"/>
      <c r="G998" s="276"/>
    </row>
    <row r="999" spans="1:7" x14ac:dyDescent="0.25">
      <c r="A999" s="275"/>
      <c r="B999" s="276"/>
      <c r="C999" s="276"/>
      <c r="D999" s="276"/>
      <c r="E999" s="276"/>
      <c r="F999" s="276"/>
      <c r="G999" s="276"/>
    </row>
    <row r="1000" spans="1:7" x14ac:dyDescent="0.25">
      <c r="A1000" s="275"/>
      <c r="B1000" s="276"/>
      <c r="C1000" s="276"/>
      <c r="D1000" s="276"/>
      <c r="E1000" s="276"/>
      <c r="F1000" s="276"/>
      <c r="G1000" s="276"/>
    </row>
    <row r="1001" spans="1:7" x14ac:dyDescent="0.25">
      <c r="A1001" s="275"/>
      <c r="B1001" s="276"/>
      <c r="C1001" s="276"/>
      <c r="D1001" s="276"/>
      <c r="E1001" s="276"/>
      <c r="F1001" s="276"/>
      <c r="G1001" s="276"/>
    </row>
    <row r="1002" spans="1:7" x14ac:dyDescent="0.25">
      <c r="A1002" s="275"/>
      <c r="B1002" s="276"/>
      <c r="C1002" s="276"/>
      <c r="D1002" s="276"/>
      <c r="E1002" s="276"/>
      <c r="F1002" s="276"/>
      <c r="G1002" s="276"/>
    </row>
    <row r="1003" spans="1:7" x14ac:dyDescent="0.25">
      <c r="A1003" s="275"/>
      <c r="B1003" s="276"/>
      <c r="C1003" s="276"/>
      <c r="D1003" s="276"/>
      <c r="E1003" s="276"/>
      <c r="F1003" s="276"/>
      <c r="G1003" s="276"/>
    </row>
    <row r="1004" spans="1:7" x14ac:dyDescent="0.25">
      <c r="A1004" s="275"/>
      <c r="B1004" s="276"/>
      <c r="C1004" s="276"/>
      <c r="D1004" s="276"/>
      <c r="E1004" s="276"/>
      <c r="F1004" s="276"/>
      <c r="G1004" s="276"/>
    </row>
    <row r="1005" spans="1:7" x14ac:dyDescent="0.25">
      <c r="A1005" s="275"/>
      <c r="B1005" s="276"/>
      <c r="C1005" s="276"/>
      <c r="D1005" s="276"/>
      <c r="E1005" s="276"/>
      <c r="F1005" s="276"/>
      <c r="G1005" s="276"/>
    </row>
    <row r="1006" spans="1:7" x14ac:dyDescent="0.25">
      <c r="A1006" s="275"/>
      <c r="B1006" s="276"/>
      <c r="C1006" s="276"/>
      <c r="D1006" s="276"/>
      <c r="E1006" s="276"/>
      <c r="F1006" s="276"/>
      <c r="G1006" s="276"/>
    </row>
    <row r="1007" spans="1:7" x14ac:dyDescent="0.25">
      <c r="A1007" s="275"/>
      <c r="B1007" s="276"/>
      <c r="C1007" s="276"/>
      <c r="D1007" s="276"/>
      <c r="E1007" s="276"/>
      <c r="F1007" s="276"/>
      <c r="G1007" s="276"/>
    </row>
    <row r="1008" spans="1:7" x14ac:dyDescent="0.25">
      <c r="A1008" s="275"/>
      <c r="B1008" s="276"/>
      <c r="C1008" s="276"/>
      <c r="D1008" s="276"/>
      <c r="E1008" s="276"/>
      <c r="F1008" s="276"/>
      <c r="G1008" s="276"/>
    </row>
    <row r="1009" spans="1:7" x14ac:dyDescent="0.25">
      <c r="A1009" s="275"/>
      <c r="B1009" s="276"/>
      <c r="C1009" s="276"/>
      <c r="D1009" s="276"/>
      <c r="E1009" s="276"/>
      <c r="F1009" s="276"/>
      <c r="G1009" s="276"/>
    </row>
    <row r="1010" spans="1:7" x14ac:dyDescent="0.25">
      <c r="A1010" s="275"/>
      <c r="B1010" s="276"/>
      <c r="C1010" s="276"/>
      <c r="D1010" s="276"/>
      <c r="E1010" s="276"/>
      <c r="F1010" s="276"/>
      <c r="G1010" s="276"/>
    </row>
    <row r="1011" spans="1:7" x14ac:dyDescent="0.25">
      <c r="A1011" s="275"/>
      <c r="B1011" s="276"/>
      <c r="C1011" s="276"/>
      <c r="D1011" s="276"/>
      <c r="E1011" s="276"/>
      <c r="F1011" s="276"/>
      <c r="G1011" s="276"/>
    </row>
    <row r="1012" spans="1:7" x14ac:dyDescent="0.25">
      <c r="A1012" s="275"/>
      <c r="B1012" s="276"/>
      <c r="C1012" s="276"/>
      <c r="D1012" s="276"/>
      <c r="E1012" s="276"/>
      <c r="F1012" s="276"/>
      <c r="G1012" s="276"/>
    </row>
    <row r="1013" spans="1:7" x14ac:dyDescent="0.25">
      <c r="A1013" s="275"/>
      <c r="B1013" s="276"/>
      <c r="C1013" s="276"/>
      <c r="D1013" s="276"/>
      <c r="E1013" s="276"/>
      <c r="F1013" s="276"/>
      <c r="G1013" s="276"/>
    </row>
    <row r="1014" spans="1:7" x14ac:dyDescent="0.25">
      <c r="A1014" s="275"/>
      <c r="B1014" s="276"/>
      <c r="C1014" s="276"/>
      <c r="D1014" s="276"/>
      <c r="E1014" s="276"/>
      <c r="F1014" s="276"/>
      <c r="G1014" s="276"/>
    </row>
    <row r="1015" spans="1:7" x14ac:dyDescent="0.25">
      <c r="A1015" s="275"/>
      <c r="B1015" s="276"/>
      <c r="C1015" s="276"/>
      <c r="D1015" s="276"/>
      <c r="E1015" s="276"/>
      <c r="F1015" s="276"/>
      <c r="G1015" s="276"/>
    </row>
    <row r="1016" spans="1:7" x14ac:dyDescent="0.25">
      <c r="A1016" s="275"/>
      <c r="B1016" s="276"/>
      <c r="C1016" s="276"/>
      <c r="D1016" s="276"/>
      <c r="E1016" s="276"/>
      <c r="F1016" s="276"/>
      <c r="G1016" s="276"/>
    </row>
    <row r="1017" spans="1:7" x14ac:dyDescent="0.25">
      <c r="A1017" s="275"/>
      <c r="B1017" s="276"/>
      <c r="C1017" s="276"/>
      <c r="D1017" s="276"/>
      <c r="E1017" s="276"/>
      <c r="F1017" s="276"/>
      <c r="G1017" s="276"/>
    </row>
    <row r="1018" spans="1:7" x14ac:dyDescent="0.25">
      <c r="A1018" s="275"/>
      <c r="B1018" s="276"/>
      <c r="C1018" s="276"/>
      <c r="D1018" s="276"/>
      <c r="E1018" s="276"/>
      <c r="F1018" s="276"/>
      <c r="G1018" s="276"/>
    </row>
    <row r="1019" spans="1:7" x14ac:dyDescent="0.25">
      <c r="A1019" s="275"/>
      <c r="B1019" s="276"/>
      <c r="C1019" s="276"/>
      <c r="D1019" s="276"/>
      <c r="E1019" s="276"/>
      <c r="F1019" s="276"/>
      <c r="G1019" s="276"/>
    </row>
    <row r="1020" spans="1:7" x14ac:dyDescent="0.25">
      <c r="A1020" s="275"/>
      <c r="B1020" s="276"/>
      <c r="C1020" s="276"/>
      <c r="D1020" s="276"/>
      <c r="E1020" s="276"/>
      <c r="F1020" s="276"/>
      <c r="G1020" s="276"/>
    </row>
    <row r="1021" spans="1:7" x14ac:dyDescent="0.25">
      <c r="A1021" s="275"/>
      <c r="B1021" s="276"/>
      <c r="C1021" s="276"/>
      <c r="D1021" s="276"/>
      <c r="E1021" s="276"/>
      <c r="F1021" s="276"/>
      <c r="G1021" s="276"/>
    </row>
    <row r="1022" spans="1:7" x14ac:dyDescent="0.25">
      <c r="A1022" s="275"/>
      <c r="B1022" s="276"/>
      <c r="C1022" s="276"/>
      <c r="D1022" s="276"/>
      <c r="E1022" s="276"/>
      <c r="F1022" s="276"/>
      <c r="G1022" s="276"/>
    </row>
    <row r="1023" spans="1:7" x14ac:dyDescent="0.25">
      <c r="A1023" s="275"/>
      <c r="B1023" s="276"/>
      <c r="C1023" s="276"/>
      <c r="D1023" s="276"/>
      <c r="E1023" s="276"/>
      <c r="F1023" s="276"/>
      <c r="G1023" s="276"/>
    </row>
    <row r="1024" spans="1:7" x14ac:dyDescent="0.25">
      <c r="A1024" s="275"/>
      <c r="B1024" s="276"/>
      <c r="C1024" s="276"/>
      <c r="D1024" s="276"/>
      <c r="E1024" s="276"/>
      <c r="F1024" s="276"/>
      <c r="G1024" s="276"/>
    </row>
    <row r="1025" spans="1:7" x14ac:dyDescent="0.25">
      <c r="A1025" s="275"/>
      <c r="B1025" s="276"/>
      <c r="C1025" s="276"/>
      <c r="D1025" s="276"/>
      <c r="E1025" s="276"/>
      <c r="F1025" s="276"/>
      <c r="G1025" s="276"/>
    </row>
    <row r="1026" spans="1:7" x14ac:dyDescent="0.25">
      <c r="A1026" s="275"/>
      <c r="B1026" s="276"/>
      <c r="C1026" s="276"/>
      <c r="D1026" s="276"/>
      <c r="E1026" s="276"/>
      <c r="F1026" s="276"/>
      <c r="G1026" s="276"/>
    </row>
    <row r="1027" spans="1:7" x14ac:dyDescent="0.25">
      <c r="A1027" s="275"/>
      <c r="B1027" s="276"/>
      <c r="C1027" s="276"/>
      <c r="D1027" s="276"/>
      <c r="E1027" s="276"/>
      <c r="F1027" s="276"/>
      <c r="G1027" s="276"/>
    </row>
    <row r="1028" spans="1:7" x14ac:dyDescent="0.25">
      <c r="A1028" s="275"/>
      <c r="B1028" s="276"/>
      <c r="C1028" s="276"/>
      <c r="D1028" s="276"/>
      <c r="E1028" s="276"/>
      <c r="F1028" s="276"/>
      <c r="G1028" s="276"/>
    </row>
    <row r="1029" spans="1:7" x14ac:dyDescent="0.25">
      <c r="A1029" s="275"/>
      <c r="B1029" s="276"/>
      <c r="C1029" s="276"/>
      <c r="D1029" s="276"/>
      <c r="E1029" s="276"/>
      <c r="F1029" s="276"/>
      <c r="G1029" s="276"/>
    </row>
    <row r="1030" spans="1:7" x14ac:dyDescent="0.25">
      <c r="A1030" s="275"/>
      <c r="B1030" s="276"/>
      <c r="C1030" s="276"/>
      <c r="D1030" s="276"/>
      <c r="E1030" s="276"/>
      <c r="F1030" s="276"/>
      <c r="G1030" s="276"/>
    </row>
    <row r="1031" spans="1:7" x14ac:dyDescent="0.25">
      <c r="A1031" s="275"/>
      <c r="B1031" s="276"/>
      <c r="C1031" s="276"/>
      <c r="D1031" s="276"/>
      <c r="E1031" s="276"/>
      <c r="F1031" s="276"/>
      <c r="G1031" s="276"/>
    </row>
    <row r="1032" spans="1:7" x14ac:dyDescent="0.25">
      <c r="A1032" s="275"/>
      <c r="B1032" s="276"/>
      <c r="C1032" s="276"/>
      <c r="D1032" s="276"/>
      <c r="E1032" s="276"/>
      <c r="F1032" s="276"/>
      <c r="G1032" s="276"/>
    </row>
    <row r="1033" spans="1:7" x14ac:dyDescent="0.25">
      <c r="A1033" s="275"/>
      <c r="B1033" s="276"/>
      <c r="C1033" s="276"/>
      <c r="D1033" s="276"/>
      <c r="E1033" s="276"/>
      <c r="F1033" s="276"/>
      <c r="G1033" s="276"/>
    </row>
    <row r="1034" spans="1:7" x14ac:dyDescent="0.25">
      <c r="A1034" s="275"/>
      <c r="B1034" s="276"/>
      <c r="C1034" s="276"/>
      <c r="D1034" s="276"/>
      <c r="E1034" s="276"/>
      <c r="F1034" s="276"/>
      <c r="G1034" s="276"/>
    </row>
    <row r="1035" spans="1:7" x14ac:dyDescent="0.25">
      <c r="A1035" s="275"/>
      <c r="B1035" s="276"/>
      <c r="C1035" s="276"/>
      <c r="D1035" s="276"/>
      <c r="E1035" s="276"/>
      <c r="F1035" s="276"/>
      <c r="G1035" s="276"/>
    </row>
    <row r="1036" spans="1:7" x14ac:dyDescent="0.25">
      <c r="A1036" s="275"/>
      <c r="B1036" s="276"/>
      <c r="C1036" s="276"/>
      <c r="D1036" s="276"/>
      <c r="E1036" s="276"/>
      <c r="F1036" s="276"/>
      <c r="G1036" s="276"/>
    </row>
    <row r="1037" spans="1:7" x14ac:dyDescent="0.25">
      <c r="A1037" s="275"/>
      <c r="B1037" s="276"/>
      <c r="C1037" s="276"/>
      <c r="D1037" s="276"/>
      <c r="E1037" s="276"/>
      <c r="F1037" s="276"/>
      <c r="G1037" s="276"/>
    </row>
    <row r="1038" spans="1:7" x14ac:dyDescent="0.25">
      <c r="A1038" s="275"/>
      <c r="B1038" s="276"/>
      <c r="C1038" s="276"/>
      <c r="D1038" s="276"/>
      <c r="E1038" s="276"/>
      <c r="F1038" s="276"/>
      <c r="G1038" s="276"/>
    </row>
    <row r="1039" spans="1:7" x14ac:dyDescent="0.25">
      <c r="A1039" s="275"/>
      <c r="B1039" s="276"/>
      <c r="C1039" s="276"/>
      <c r="D1039" s="276"/>
      <c r="E1039" s="276"/>
      <c r="F1039" s="276"/>
      <c r="G1039" s="276"/>
    </row>
    <row r="1040" spans="1:7" x14ac:dyDescent="0.25">
      <c r="A1040" s="275"/>
      <c r="B1040" s="276"/>
      <c r="C1040" s="276"/>
      <c r="D1040" s="276"/>
      <c r="E1040" s="276"/>
      <c r="F1040" s="276"/>
      <c r="G1040" s="276"/>
    </row>
    <row r="1041" spans="1:7" x14ac:dyDescent="0.25">
      <c r="A1041" s="275"/>
      <c r="B1041" s="276"/>
      <c r="C1041" s="276"/>
      <c r="D1041" s="276"/>
      <c r="E1041" s="276"/>
      <c r="F1041" s="276"/>
      <c r="G1041" s="276"/>
    </row>
    <row r="1042" spans="1:7" x14ac:dyDescent="0.25">
      <c r="A1042" s="275"/>
      <c r="B1042" s="276"/>
      <c r="C1042" s="276"/>
      <c r="D1042" s="276"/>
      <c r="E1042" s="276"/>
      <c r="F1042" s="276"/>
      <c r="G1042" s="276"/>
    </row>
    <row r="1043" spans="1:7" x14ac:dyDescent="0.25">
      <c r="A1043" s="275"/>
      <c r="B1043" s="276"/>
      <c r="C1043" s="276"/>
      <c r="D1043" s="276"/>
      <c r="E1043" s="276"/>
      <c r="F1043" s="276"/>
      <c r="G1043" s="276"/>
    </row>
    <row r="1044" spans="1:7" x14ac:dyDescent="0.25">
      <c r="A1044" s="275"/>
      <c r="B1044" s="276"/>
      <c r="C1044" s="276"/>
      <c r="D1044" s="276"/>
      <c r="E1044" s="276"/>
      <c r="F1044" s="276"/>
      <c r="G1044" s="276"/>
    </row>
    <row r="1045" spans="1:7" x14ac:dyDescent="0.25">
      <c r="A1045" s="275"/>
      <c r="B1045" s="276"/>
      <c r="C1045" s="276"/>
      <c r="D1045" s="276"/>
      <c r="E1045" s="276"/>
      <c r="F1045" s="276"/>
      <c r="G1045" s="276"/>
    </row>
    <row r="1046" spans="1:7" x14ac:dyDescent="0.25">
      <c r="A1046" s="275"/>
      <c r="B1046" s="276"/>
      <c r="C1046" s="276"/>
      <c r="D1046" s="276"/>
      <c r="E1046" s="276"/>
      <c r="F1046" s="276"/>
      <c r="G1046" s="276"/>
    </row>
    <row r="1047" spans="1:7" x14ac:dyDescent="0.25">
      <c r="A1047" s="275"/>
      <c r="B1047" s="276"/>
      <c r="C1047" s="276"/>
      <c r="D1047" s="276"/>
      <c r="E1047" s="276"/>
      <c r="F1047" s="276"/>
      <c r="G1047" s="276"/>
    </row>
    <row r="1048" spans="1:7" x14ac:dyDescent="0.25">
      <c r="A1048" s="275"/>
      <c r="B1048" s="276"/>
      <c r="C1048" s="276"/>
      <c r="D1048" s="276"/>
      <c r="E1048" s="276"/>
      <c r="F1048" s="276"/>
      <c r="G1048" s="276"/>
    </row>
    <row r="1049" spans="1:7" x14ac:dyDescent="0.25">
      <c r="A1049" s="275"/>
      <c r="B1049" s="276"/>
      <c r="C1049" s="276"/>
      <c r="D1049" s="276"/>
      <c r="E1049" s="276"/>
      <c r="F1049" s="276"/>
      <c r="G1049" s="276"/>
    </row>
    <row r="1050" spans="1:7" x14ac:dyDescent="0.25">
      <c r="A1050" s="275"/>
      <c r="B1050" s="276"/>
      <c r="C1050" s="276"/>
      <c r="D1050" s="276"/>
      <c r="E1050" s="276"/>
      <c r="F1050" s="276"/>
      <c r="G1050" s="276"/>
    </row>
    <row r="1051" spans="1:7" x14ac:dyDescent="0.25">
      <c r="A1051" s="275"/>
      <c r="B1051" s="276"/>
      <c r="C1051" s="276"/>
      <c r="D1051" s="276"/>
      <c r="E1051" s="276"/>
      <c r="F1051" s="276"/>
      <c r="G1051" s="276"/>
    </row>
    <row r="1052" spans="1:7" x14ac:dyDescent="0.25">
      <c r="A1052" s="275"/>
      <c r="B1052" s="276"/>
      <c r="C1052" s="276"/>
      <c r="D1052" s="276"/>
      <c r="E1052" s="276"/>
      <c r="F1052" s="276"/>
      <c r="G1052" s="276"/>
    </row>
    <row r="1053" spans="1:7" x14ac:dyDescent="0.25">
      <c r="A1053" s="275"/>
      <c r="B1053" s="276"/>
      <c r="C1053" s="276"/>
      <c r="D1053" s="276"/>
      <c r="E1053" s="276"/>
      <c r="F1053" s="276"/>
      <c r="G1053" s="276"/>
    </row>
    <row r="1054" spans="1:7" x14ac:dyDescent="0.25">
      <c r="A1054" s="275"/>
      <c r="B1054" s="276"/>
      <c r="C1054" s="276"/>
      <c r="D1054" s="276"/>
      <c r="E1054" s="276"/>
      <c r="F1054" s="276"/>
      <c r="G1054" s="276"/>
    </row>
    <row r="1055" spans="1:7" x14ac:dyDescent="0.25">
      <c r="A1055" s="275"/>
      <c r="B1055" s="276"/>
      <c r="C1055" s="276"/>
      <c r="D1055" s="276"/>
      <c r="E1055" s="276"/>
      <c r="F1055" s="276"/>
      <c r="G1055" s="276"/>
    </row>
    <row r="1056" spans="1:7" x14ac:dyDescent="0.25">
      <c r="A1056" s="275"/>
      <c r="B1056" s="276"/>
      <c r="C1056" s="276"/>
      <c r="D1056" s="276"/>
      <c r="E1056" s="276"/>
      <c r="F1056" s="276"/>
      <c r="G1056" s="276"/>
    </row>
    <row r="1057" spans="1:7" x14ac:dyDescent="0.25">
      <c r="A1057" s="275"/>
      <c r="B1057" s="276"/>
      <c r="C1057" s="276"/>
      <c r="D1057" s="276"/>
      <c r="E1057" s="276"/>
      <c r="F1057" s="276"/>
      <c r="G1057" s="276"/>
    </row>
    <row r="1058" spans="1:7" x14ac:dyDescent="0.25">
      <c r="A1058" s="275"/>
      <c r="B1058" s="276"/>
      <c r="C1058" s="276"/>
      <c r="D1058" s="276"/>
      <c r="E1058" s="276"/>
      <c r="F1058" s="276"/>
      <c r="G1058" s="276"/>
    </row>
    <row r="1059" spans="1:7" x14ac:dyDescent="0.25">
      <c r="A1059" s="275"/>
      <c r="B1059" s="276"/>
      <c r="C1059" s="276"/>
      <c r="D1059" s="276"/>
      <c r="E1059" s="276"/>
      <c r="F1059" s="276"/>
      <c r="G1059" s="276"/>
    </row>
    <row r="1060" spans="1:7" x14ac:dyDescent="0.25">
      <c r="A1060" s="275"/>
      <c r="B1060" s="276"/>
      <c r="C1060" s="276"/>
      <c r="D1060" s="276"/>
      <c r="E1060" s="276"/>
      <c r="F1060" s="276"/>
      <c r="G1060" s="276"/>
    </row>
    <row r="1061" spans="1:7" x14ac:dyDescent="0.25">
      <c r="A1061" s="275"/>
      <c r="B1061" s="276"/>
      <c r="C1061" s="276"/>
      <c r="D1061" s="276"/>
      <c r="E1061" s="276"/>
      <c r="F1061" s="276"/>
      <c r="G1061" s="276"/>
    </row>
    <row r="1062" spans="1:7" x14ac:dyDescent="0.25">
      <c r="A1062" s="275"/>
      <c r="B1062" s="276"/>
      <c r="C1062" s="276"/>
      <c r="D1062" s="276"/>
      <c r="E1062" s="276"/>
      <c r="F1062" s="276"/>
      <c r="G1062" s="276"/>
    </row>
    <row r="1063" spans="1:7" x14ac:dyDescent="0.25">
      <c r="A1063" s="275"/>
      <c r="B1063" s="276"/>
      <c r="C1063" s="276"/>
      <c r="D1063" s="276"/>
      <c r="E1063" s="276"/>
      <c r="F1063" s="276"/>
      <c r="G1063" s="276"/>
    </row>
    <row r="1064" spans="1:7" x14ac:dyDescent="0.25">
      <c r="A1064" s="275"/>
      <c r="B1064" s="276"/>
      <c r="C1064" s="276"/>
      <c r="D1064" s="276"/>
      <c r="E1064" s="276"/>
      <c r="F1064" s="276"/>
      <c r="G1064" s="276"/>
    </row>
    <row r="1065" spans="1:7" x14ac:dyDescent="0.25">
      <c r="A1065" s="275"/>
      <c r="B1065" s="276"/>
      <c r="C1065" s="276"/>
      <c r="D1065" s="276"/>
      <c r="E1065" s="276"/>
      <c r="F1065" s="276"/>
      <c r="G1065" s="276"/>
    </row>
    <row r="1066" spans="1:7" x14ac:dyDescent="0.25">
      <c r="A1066" s="275"/>
      <c r="B1066" s="276"/>
      <c r="C1066" s="276"/>
      <c r="D1066" s="276"/>
      <c r="E1066" s="276"/>
      <c r="F1066" s="276"/>
      <c r="G1066" s="276"/>
    </row>
    <row r="1067" spans="1:7" x14ac:dyDescent="0.25">
      <c r="A1067" s="275"/>
      <c r="B1067" s="276"/>
      <c r="C1067" s="276"/>
      <c r="D1067" s="276"/>
      <c r="E1067" s="276"/>
      <c r="F1067" s="276"/>
      <c r="G1067" s="276"/>
    </row>
    <row r="1068" spans="1:7" x14ac:dyDescent="0.25">
      <c r="A1068" s="275"/>
      <c r="B1068" s="276"/>
      <c r="C1068" s="276"/>
      <c r="D1068" s="276"/>
      <c r="E1068" s="276"/>
      <c r="F1068" s="276"/>
      <c r="G1068" s="276"/>
    </row>
    <row r="1069" spans="1:7" x14ac:dyDescent="0.25">
      <c r="A1069" s="275"/>
      <c r="B1069" s="276"/>
      <c r="C1069" s="276"/>
      <c r="D1069" s="276"/>
      <c r="E1069" s="276"/>
      <c r="F1069" s="276"/>
      <c r="G1069" s="276"/>
    </row>
    <row r="1070" spans="1:7" x14ac:dyDescent="0.25">
      <c r="A1070" s="275"/>
      <c r="B1070" s="276"/>
      <c r="C1070" s="276"/>
      <c r="D1070" s="276"/>
      <c r="E1070" s="276"/>
      <c r="F1070" s="276"/>
      <c r="G1070" s="276"/>
    </row>
    <row r="1071" spans="1:7" x14ac:dyDescent="0.25">
      <c r="A1071" s="275"/>
      <c r="B1071" s="276"/>
      <c r="C1071" s="276"/>
      <c r="D1071" s="276"/>
      <c r="E1071" s="276"/>
      <c r="F1071" s="276"/>
      <c r="G1071" s="276"/>
    </row>
    <row r="1072" spans="1:7" x14ac:dyDescent="0.25">
      <c r="A1072" s="275"/>
      <c r="B1072" s="276"/>
      <c r="C1072" s="276"/>
      <c r="D1072" s="276"/>
      <c r="E1072" s="276"/>
      <c r="F1072" s="276"/>
      <c r="G1072" s="276"/>
    </row>
    <row r="1073" spans="1:7" x14ac:dyDescent="0.25">
      <c r="A1073" s="275"/>
      <c r="B1073" s="276"/>
      <c r="C1073" s="276"/>
      <c r="D1073" s="276"/>
      <c r="E1073" s="276"/>
      <c r="F1073" s="276"/>
      <c r="G1073" s="276"/>
    </row>
    <row r="1074" spans="1:7" x14ac:dyDescent="0.25">
      <c r="A1074" s="275"/>
      <c r="B1074" s="276"/>
      <c r="C1074" s="276"/>
      <c r="D1074" s="276"/>
      <c r="E1074" s="276"/>
      <c r="F1074" s="276"/>
      <c r="G1074" s="276"/>
    </row>
    <row r="1075" spans="1:7" x14ac:dyDescent="0.25">
      <c r="A1075" s="275"/>
      <c r="B1075" s="276"/>
      <c r="C1075" s="276"/>
      <c r="D1075" s="276"/>
      <c r="E1075" s="276"/>
      <c r="F1075" s="276"/>
      <c r="G1075" s="276"/>
    </row>
    <row r="1076" spans="1:7" x14ac:dyDescent="0.25">
      <c r="A1076" s="275"/>
      <c r="B1076" s="276"/>
      <c r="C1076" s="276"/>
      <c r="D1076" s="276"/>
      <c r="E1076" s="276"/>
      <c r="F1076" s="276"/>
      <c r="G1076" s="276"/>
    </row>
    <row r="1077" spans="1:7" x14ac:dyDescent="0.25">
      <c r="A1077" s="275"/>
      <c r="B1077" s="276"/>
      <c r="C1077" s="276"/>
      <c r="D1077" s="276"/>
      <c r="E1077" s="276"/>
      <c r="F1077" s="276"/>
      <c r="G1077" s="276"/>
    </row>
    <row r="1078" spans="1:7" x14ac:dyDescent="0.25">
      <c r="A1078" s="275"/>
      <c r="B1078" s="276"/>
      <c r="C1078" s="276"/>
      <c r="D1078" s="276"/>
      <c r="E1078" s="276"/>
      <c r="F1078" s="276"/>
      <c r="G1078" s="276"/>
    </row>
    <row r="1079" spans="1:7" x14ac:dyDescent="0.25">
      <c r="A1079" s="275"/>
      <c r="B1079" s="276"/>
      <c r="C1079" s="276"/>
      <c r="D1079" s="276"/>
      <c r="E1079" s="276"/>
      <c r="F1079" s="276"/>
      <c r="G1079" s="276"/>
    </row>
    <row r="1080" spans="1:7" x14ac:dyDescent="0.25">
      <c r="A1080" s="275"/>
      <c r="B1080" s="276"/>
      <c r="C1080" s="276"/>
      <c r="D1080" s="276"/>
      <c r="E1080" s="276"/>
      <c r="F1080" s="276"/>
      <c r="G1080" s="276"/>
    </row>
    <row r="1081" spans="1:7" x14ac:dyDescent="0.25">
      <c r="A1081" s="275"/>
      <c r="B1081" s="276"/>
      <c r="C1081" s="276"/>
      <c r="D1081" s="276"/>
      <c r="E1081" s="276"/>
      <c r="F1081" s="276"/>
      <c r="G1081" s="276"/>
    </row>
    <row r="1082" spans="1:7" x14ac:dyDescent="0.25">
      <c r="A1082" s="275"/>
      <c r="B1082" s="276"/>
      <c r="C1082" s="276"/>
      <c r="D1082" s="276"/>
      <c r="E1082" s="276"/>
      <c r="F1082" s="276"/>
      <c r="G1082" s="276"/>
    </row>
    <row r="1083" spans="1:7" x14ac:dyDescent="0.25">
      <c r="A1083" s="275"/>
      <c r="B1083" s="276"/>
      <c r="C1083" s="276"/>
      <c r="D1083" s="276"/>
      <c r="E1083" s="276"/>
      <c r="F1083" s="276"/>
      <c r="G1083" s="276"/>
    </row>
    <row r="1084" spans="1:7" x14ac:dyDescent="0.25">
      <c r="A1084" s="275"/>
      <c r="B1084" s="276"/>
      <c r="C1084" s="276"/>
      <c r="D1084" s="276"/>
      <c r="E1084" s="276"/>
      <c r="F1084" s="276"/>
      <c r="G1084" s="276"/>
    </row>
    <row r="1085" spans="1:7" x14ac:dyDescent="0.25">
      <c r="A1085" s="275"/>
      <c r="B1085" s="276"/>
      <c r="C1085" s="276"/>
      <c r="D1085" s="276"/>
      <c r="E1085" s="276"/>
      <c r="F1085" s="276"/>
      <c r="G1085" s="276"/>
    </row>
    <row r="1086" spans="1:7" x14ac:dyDescent="0.25">
      <c r="A1086" s="275"/>
      <c r="B1086" s="276"/>
      <c r="C1086" s="276"/>
      <c r="D1086" s="276"/>
      <c r="E1086" s="276"/>
      <c r="F1086" s="276"/>
      <c r="G1086" s="276"/>
    </row>
    <row r="1087" spans="1:7" x14ac:dyDescent="0.25">
      <c r="A1087" s="275"/>
      <c r="B1087" s="276"/>
      <c r="C1087" s="276"/>
      <c r="D1087" s="276"/>
      <c r="E1087" s="276"/>
      <c r="F1087" s="276"/>
      <c r="G1087" s="276"/>
    </row>
    <row r="1088" spans="1:7" x14ac:dyDescent="0.25">
      <c r="A1088" s="275"/>
      <c r="B1088" s="276"/>
      <c r="C1088" s="276"/>
      <c r="D1088" s="276"/>
      <c r="E1088" s="276"/>
      <c r="F1088" s="276"/>
      <c r="G1088" s="276"/>
    </row>
    <row r="1089" spans="1:7" x14ac:dyDescent="0.25">
      <c r="A1089" s="275"/>
      <c r="B1089" s="276"/>
      <c r="C1089" s="276"/>
      <c r="D1089" s="276"/>
      <c r="E1089" s="276"/>
      <c r="F1089" s="276"/>
      <c r="G1089" s="276"/>
    </row>
    <row r="1090" spans="1:7" x14ac:dyDescent="0.25">
      <c r="A1090" s="275"/>
      <c r="B1090" s="276"/>
      <c r="C1090" s="276"/>
      <c r="D1090" s="276"/>
      <c r="E1090" s="276"/>
      <c r="F1090" s="276"/>
      <c r="G1090" s="276"/>
    </row>
    <row r="1091" spans="1:7" x14ac:dyDescent="0.25">
      <c r="A1091" s="275"/>
      <c r="B1091" s="276"/>
      <c r="C1091" s="276"/>
      <c r="D1091" s="276"/>
      <c r="E1091" s="276"/>
      <c r="F1091" s="276"/>
      <c r="G1091" s="276"/>
    </row>
    <row r="1092" spans="1:7" x14ac:dyDescent="0.25">
      <c r="A1092" s="275"/>
      <c r="B1092" s="276"/>
      <c r="C1092" s="276"/>
      <c r="D1092" s="276"/>
      <c r="E1092" s="276"/>
      <c r="F1092" s="276"/>
      <c r="G1092" s="276"/>
    </row>
    <row r="1093" spans="1:7" x14ac:dyDescent="0.25">
      <c r="A1093" s="275"/>
      <c r="B1093" s="276"/>
      <c r="C1093" s="276"/>
      <c r="D1093" s="276"/>
      <c r="E1093" s="276"/>
      <c r="F1093" s="276"/>
      <c r="G1093" s="276"/>
    </row>
    <row r="1094" spans="1:7" x14ac:dyDescent="0.25">
      <c r="A1094" s="275"/>
      <c r="B1094" s="276"/>
      <c r="C1094" s="276"/>
      <c r="D1094" s="276"/>
      <c r="E1094" s="276"/>
      <c r="F1094" s="276"/>
      <c r="G1094" s="276"/>
    </row>
    <row r="1095" spans="1:7" x14ac:dyDescent="0.25">
      <c r="A1095" s="275"/>
      <c r="B1095" s="276"/>
      <c r="C1095" s="276"/>
      <c r="D1095" s="276"/>
      <c r="E1095" s="276"/>
      <c r="F1095" s="276"/>
      <c r="G1095" s="276"/>
    </row>
    <row r="1096" spans="1:7" x14ac:dyDescent="0.25">
      <c r="A1096" s="275"/>
      <c r="B1096" s="276"/>
      <c r="C1096" s="276"/>
      <c r="D1096" s="276"/>
      <c r="E1096" s="276"/>
      <c r="F1096" s="276"/>
      <c r="G1096" s="276"/>
    </row>
    <row r="1097" spans="1:7" x14ac:dyDescent="0.25">
      <c r="A1097" s="275"/>
      <c r="B1097" s="276"/>
      <c r="C1097" s="276"/>
      <c r="D1097" s="276"/>
      <c r="E1097" s="276"/>
      <c r="F1097" s="276"/>
      <c r="G1097" s="276"/>
    </row>
    <row r="1098" spans="1:7" x14ac:dyDescent="0.25">
      <c r="A1098" s="275"/>
      <c r="B1098" s="276"/>
      <c r="C1098" s="276"/>
      <c r="D1098" s="276"/>
      <c r="E1098" s="276"/>
      <c r="F1098" s="276"/>
      <c r="G1098" s="276"/>
    </row>
    <row r="1099" spans="1:7" x14ac:dyDescent="0.25">
      <c r="A1099" s="275"/>
      <c r="B1099" s="276"/>
      <c r="C1099" s="276"/>
      <c r="D1099" s="276"/>
      <c r="E1099" s="276"/>
      <c r="F1099" s="276"/>
      <c r="G1099" s="276"/>
    </row>
    <row r="1100" spans="1:7" x14ac:dyDescent="0.25">
      <c r="A1100" s="275"/>
      <c r="B1100" s="276"/>
      <c r="C1100" s="276"/>
      <c r="D1100" s="276"/>
      <c r="E1100" s="276"/>
      <c r="F1100" s="276"/>
      <c r="G1100" s="276"/>
    </row>
    <row r="1101" spans="1:7" x14ac:dyDescent="0.25">
      <c r="A1101" s="275"/>
      <c r="B1101" s="276"/>
      <c r="C1101" s="276"/>
      <c r="D1101" s="276"/>
      <c r="E1101" s="276"/>
      <c r="F1101" s="276"/>
      <c r="G1101" s="276"/>
    </row>
    <row r="1102" spans="1:7" x14ac:dyDescent="0.25">
      <c r="A1102" s="275"/>
      <c r="B1102" s="276"/>
      <c r="C1102" s="276"/>
      <c r="D1102" s="276"/>
      <c r="E1102" s="276"/>
      <c r="F1102" s="276"/>
      <c r="G1102" s="276"/>
    </row>
    <row r="1103" spans="1:7" x14ac:dyDescent="0.25">
      <c r="A1103" s="275"/>
      <c r="B1103" s="276"/>
      <c r="C1103" s="276"/>
      <c r="D1103" s="276"/>
      <c r="E1103" s="276"/>
      <c r="F1103" s="276"/>
      <c r="G1103" s="276"/>
    </row>
    <row r="1104" spans="1:7" x14ac:dyDescent="0.25">
      <c r="A1104" s="275"/>
      <c r="B1104" s="276"/>
      <c r="C1104" s="276"/>
      <c r="D1104" s="276"/>
      <c r="E1104" s="276"/>
      <c r="F1104" s="276"/>
      <c r="G1104" s="276"/>
    </row>
    <row r="1105" spans="1:7" x14ac:dyDescent="0.25">
      <c r="A1105" s="275"/>
      <c r="B1105" s="276"/>
      <c r="C1105" s="276"/>
      <c r="D1105" s="276"/>
      <c r="E1105" s="276"/>
      <c r="F1105" s="276"/>
      <c r="G1105" s="276"/>
    </row>
    <row r="1106" spans="1:7" x14ac:dyDescent="0.25">
      <c r="A1106" s="275"/>
      <c r="B1106" s="276"/>
      <c r="C1106" s="276"/>
      <c r="D1106" s="276"/>
      <c r="E1106" s="276"/>
      <c r="F1106" s="276"/>
      <c r="G1106" s="276"/>
    </row>
    <row r="1107" spans="1:7" x14ac:dyDescent="0.25">
      <c r="A1107" s="275"/>
      <c r="B1107" s="276"/>
      <c r="C1107" s="276"/>
      <c r="D1107" s="276"/>
      <c r="E1107" s="276"/>
      <c r="F1107" s="276"/>
      <c r="G1107" s="276"/>
    </row>
    <row r="1108" spans="1:7" x14ac:dyDescent="0.25">
      <c r="A1108" s="275"/>
      <c r="B1108" s="276"/>
      <c r="C1108" s="276"/>
      <c r="D1108" s="276"/>
      <c r="E1108" s="276"/>
      <c r="F1108" s="276"/>
      <c r="G1108" s="276"/>
    </row>
    <row r="1109" spans="1:7" x14ac:dyDescent="0.25">
      <c r="A1109" s="275"/>
      <c r="B1109" s="276"/>
      <c r="C1109" s="276"/>
      <c r="D1109" s="276"/>
      <c r="E1109" s="276"/>
      <c r="F1109" s="276"/>
      <c r="G1109" s="276"/>
    </row>
    <row r="1110" spans="1:7" x14ac:dyDescent="0.25">
      <c r="A1110" s="275"/>
      <c r="B1110" s="276"/>
      <c r="C1110" s="276"/>
      <c r="D1110" s="276"/>
      <c r="E1110" s="276"/>
      <c r="F1110" s="276"/>
      <c r="G1110" s="276"/>
    </row>
    <row r="1111" spans="1:7" x14ac:dyDescent="0.25">
      <c r="A1111" s="275"/>
      <c r="B1111" s="276"/>
      <c r="C1111" s="276"/>
      <c r="D1111" s="276"/>
      <c r="E1111" s="276"/>
      <c r="F1111" s="276"/>
      <c r="G1111" s="276"/>
    </row>
    <row r="1112" spans="1:7" x14ac:dyDescent="0.25">
      <c r="A1112" s="275"/>
      <c r="B1112" s="276"/>
      <c r="C1112" s="276"/>
      <c r="D1112" s="276"/>
      <c r="E1112" s="276"/>
      <c r="F1112" s="276"/>
      <c r="G1112" s="276"/>
    </row>
    <row r="1113" spans="1:7" x14ac:dyDescent="0.25">
      <c r="A1113" s="275"/>
      <c r="B1113" s="276"/>
      <c r="C1113" s="276"/>
      <c r="D1113" s="276"/>
      <c r="E1113" s="276"/>
      <c r="F1113" s="276"/>
      <c r="G1113" s="276"/>
    </row>
    <row r="1114" spans="1:7" x14ac:dyDescent="0.25">
      <c r="A1114" s="275"/>
      <c r="B1114" s="276"/>
      <c r="C1114" s="276"/>
      <c r="D1114" s="276"/>
      <c r="E1114" s="276"/>
      <c r="F1114" s="276"/>
      <c r="G1114" s="276"/>
    </row>
    <row r="1115" spans="1:7" x14ac:dyDescent="0.25">
      <c r="A1115" s="275"/>
      <c r="B1115" s="276"/>
      <c r="C1115" s="276"/>
      <c r="D1115" s="276"/>
      <c r="E1115" s="276"/>
      <c r="F1115" s="276"/>
      <c r="G1115" s="276"/>
    </row>
    <row r="1116" spans="1:7" x14ac:dyDescent="0.25">
      <c r="A1116" s="275"/>
      <c r="B1116" s="276"/>
      <c r="C1116" s="276"/>
      <c r="D1116" s="276"/>
      <c r="E1116" s="276"/>
      <c r="F1116" s="276"/>
      <c r="G1116" s="276"/>
    </row>
    <row r="1117" spans="1:7" x14ac:dyDescent="0.25">
      <c r="A1117" s="275"/>
      <c r="B1117" s="276"/>
      <c r="C1117" s="276"/>
      <c r="D1117" s="276"/>
      <c r="E1117" s="276"/>
      <c r="F1117" s="276"/>
      <c r="G1117" s="276"/>
    </row>
    <row r="1118" spans="1:7" x14ac:dyDescent="0.25">
      <c r="A1118" s="275"/>
      <c r="B1118" s="276"/>
      <c r="C1118" s="276"/>
      <c r="D1118" s="276"/>
      <c r="E1118" s="276"/>
      <c r="F1118" s="276"/>
      <c r="G1118" s="276"/>
    </row>
    <row r="1119" spans="1:7" x14ac:dyDescent="0.25">
      <c r="A1119" s="275"/>
      <c r="B1119" s="276"/>
      <c r="C1119" s="276"/>
      <c r="D1119" s="276"/>
      <c r="E1119" s="276"/>
      <c r="F1119" s="276"/>
      <c r="G1119" s="276"/>
    </row>
    <row r="1120" spans="1:7" x14ac:dyDescent="0.25">
      <c r="A1120" s="275"/>
      <c r="B1120" s="276"/>
      <c r="C1120" s="276"/>
      <c r="D1120" s="276"/>
      <c r="E1120" s="276"/>
      <c r="F1120" s="276"/>
      <c r="G1120" s="276"/>
    </row>
    <row r="1121" spans="1:7" x14ac:dyDescent="0.25">
      <c r="A1121" s="275"/>
      <c r="B1121" s="276"/>
      <c r="C1121" s="276"/>
      <c r="D1121" s="276"/>
      <c r="E1121" s="276"/>
      <c r="F1121" s="276"/>
      <c r="G1121" s="276"/>
    </row>
    <row r="1122" spans="1:7" x14ac:dyDescent="0.25">
      <c r="A1122" s="275"/>
      <c r="B1122" s="276"/>
      <c r="C1122" s="276"/>
      <c r="D1122" s="276"/>
      <c r="E1122" s="276"/>
      <c r="F1122" s="276"/>
      <c r="G1122" s="276"/>
    </row>
    <row r="1123" spans="1:7" x14ac:dyDescent="0.25">
      <c r="A1123" s="275"/>
      <c r="B1123" s="276"/>
      <c r="C1123" s="276"/>
      <c r="D1123" s="276"/>
      <c r="E1123" s="276"/>
      <c r="F1123" s="276"/>
      <c r="G1123" s="276"/>
    </row>
    <row r="1124" spans="1:7" x14ac:dyDescent="0.25">
      <c r="A1124" s="275"/>
      <c r="B1124" s="276"/>
      <c r="C1124" s="276"/>
      <c r="D1124" s="276"/>
      <c r="E1124" s="276"/>
      <c r="F1124" s="276"/>
      <c r="G1124" s="276"/>
    </row>
    <row r="1125" spans="1:7" x14ac:dyDescent="0.25">
      <c r="A1125" s="275"/>
      <c r="B1125" s="276"/>
      <c r="C1125" s="276"/>
      <c r="D1125" s="276"/>
      <c r="E1125" s="276"/>
      <c r="F1125" s="276"/>
      <c r="G1125" s="276"/>
    </row>
    <row r="1126" spans="1:7" x14ac:dyDescent="0.25">
      <c r="A1126" s="275"/>
      <c r="B1126" s="276"/>
      <c r="C1126" s="276"/>
      <c r="D1126" s="276"/>
      <c r="E1126" s="276"/>
      <c r="F1126" s="276"/>
      <c r="G1126" s="276"/>
    </row>
    <row r="1127" spans="1:7" x14ac:dyDescent="0.25">
      <c r="A1127" s="275"/>
      <c r="B1127" s="276"/>
      <c r="C1127" s="276"/>
      <c r="D1127" s="276"/>
      <c r="E1127" s="276"/>
      <c r="F1127" s="276"/>
      <c r="G1127" s="276"/>
    </row>
    <row r="1128" spans="1:7" x14ac:dyDescent="0.25">
      <c r="A1128" s="275"/>
      <c r="B1128" s="276"/>
      <c r="C1128" s="276"/>
      <c r="D1128" s="276"/>
      <c r="E1128" s="276"/>
      <c r="F1128" s="276"/>
      <c r="G1128" s="276"/>
    </row>
    <row r="1129" spans="1:7" x14ac:dyDescent="0.25">
      <c r="A1129" s="275"/>
      <c r="B1129" s="276"/>
      <c r="C1129" s="276"/>
      <c r="D1129" s="276"/>
      <c r="E1129" s="276"/>
      <c r="F1129" s="276"/>
      <c r="G1129" s="276"/>
    </row>
    <row r="1130" spans="1:7" x14ac:dyDescent="0.25">
      <c r="A1130" s="275"/>
      <c r="B1130" s="276"/>
      <c r="C1130" s="276"/>
      <c r="D1130" s="276"/>
      <c r="E1130" s="276"/>
      <c r="F1130" s="276"/>
      <c r="G1130" s="276"/>
    </row>
    <row r="1131" spans="1:7" x14ac:dyDescent="0.25">
      <c r="A1131" s="275"/>
      <c r="B1131" s="276"/>
      <c r="C1131" s="276"/>
      <c r="D1131" s="276"/>
      <c r="E1131" s="276"/>
      <c r="F1131" s="276"/>
      <c r="G1131" s="276"/>
    </row>
    <row r="1132" spans="1:7" x14ac:dyDescent="0.25">
      <c r="A1132" s="275"/>
      <c r="B1132" s="276"/>
      <c r="C1132" s="276"/>
      <c r="D1132" s="276"/>
      <c r="E1132" s="276"/>
      <c r="F1132" s="276"/>
      <c r="G1132" s="276"/>
    </row>
    <row r="1133" spans="1:7" x14ac:dyDescent="0.25">
      <c r="A1133" s="275"/>
      <c r="B1133" s="276"/>
      <c r="C1133" s="276"/>
      <c r="D1133" s="276"/>
      <c r="E1133" s="276"/>
      <c r="F1133" s="276"/>
      <c r="G1133" s="276"/>
    </row>
    <row r="1134" spans="1:7" x14ac:dyDescent="0.25">
      <c r="A1134" s="275"/>
      <c r="B1134" s="276"/>
      <c r="C1134" s="276"/>
      <c r="D1134" s="276"/>
      <c r="E1134" s="276"/>
      <c r="F1134" s="276"/>
      <c r="G1134" s="276"/>
    </row>
    <row r="1135" spans="1:7" x14ac:dyDescent="0.25">
      <c r="A1135" s="275"/>
      <c r="B1135" s="276"/>
      <c r="C1135" s="276"/>
      <c r="D1135" s="276"/>
      <c r="E1135" s="276"/>
      <c r="F1135" s="276"/>
      <c r="G1135" s="276"/>
    </row>
    <row r="1136" spans="1:7" x14ac:dyDescent="0.25">
      <c r="A1136" s="275"/>
      <c r="B1136" s="276"/>
      <c r="C1136" s="276"/>
      <c r="D1136" s="276"/>
      <c r="E1136" s="276"/>
      <c r="F1136" s="276"/>
      <c r="G1136" s="276"/>
    </row>
    <row r="1137" spans="1:7" x14ac:dyDescent="0.25">
      <c r="A1137" s="275"/>
      <c r="B1137" s="276"/>
      <c r="C1137" s="276"/>
      <c r="D1137" s="276"/>
      <c r="E1137" s="276"/>
      <c r="F1137" s="276"/>
      <c r="G1137" s="276"/>
    </row>
    <row r="1138" spans="1:7" x14ac:dyDescent="0.25">
      <c r="A1138" s="275"/>
      <c r="B1138" s="276"/>
      <c r="C1138" s="276"/>
      <c r="D1138" s="276"/>
      <c r="E1138" s="276"/>
      <c r="F1138" s="276"/>
      <c r="G1138" s="276"/>
    </row>
    <row r="1139" spans="1:7" x14ac:dyDescent="0.25">
      <c r="A1139" s="275"/>
      <c r="B1139" s="276"/>
      <c r="C1139" s="276"/>
      <c r="D1139" s="276"/>
      <c r="E1139" s="276"/>
      <c r="F1139" s="276"/>
      <c r="G1139" s="276"/>
    </row>
    <row r="1140" spans="1:7" x14ac:dyDescent="0.25">
      <c r="A1140" s="275"/>
      <c r="B1140" s="276"/>
      <c r="C1140" s="276"/>
      <c r="D1140" s="276"/>
      <c r="E1140" s="276"/>
      <c r="F1140" s="276"/>
      <c r="G1140" s="276"/>
    </row>
    <row r="1141" spans="1:7" x14ac:dyDescent="0.25">
      <c r="A1141" s="275"/>
      <c r="B1141" s="276"/>
      <c r="C1141" s="276"/>
      <c r="D1141" s="276"/>
      <c r="E1141" s="276"/>
      <c r="F1141" s="276"/>
      <c r="G1141" s="276"/>
    </row>
    <row r="1142" spans="1:7" x14ac:dyDescent="0.25">
      <c r="A1142" s="275"/>
      <c r="B1142" s="276"/>
      <c r="C1142" s="276"/>
      <c r="D1142" s="276"/>
      <c r="E1142" s="276"/>
      <c r="F1142" s="276"/>
      <c r="G1142" s="276"/>
    </row>
    <row r="1143" spans="1:7" x14ac:dyDescent="0.25">
      <c r="A1143" s="275"/>
      <c r="B1143" s="276"/>
      <c r="C1143" s="276"/>
      <c r="D1143" s="276"/>
      <c r="E1143" s="276"/>
      <c r="F1143" s="276"/>
      <c r="G1143" s="276"/>
    </row>
    <row r="1144" spans="1:7" x14ac:dyDescent="0.25">
      <c r="A1144" s="275"/>
      <c r="B1144" s="276"/>
      <c r="C1144" s="276"/>
      <c r="D1144" s="276"/>
      <c r="E1144" s="276"/>
      <c r="F1144" s="276"/>
      <c r="G1144" s="276"/>
    </row>
    <row r="1145" spans="1:7" x14ac:dyDescent="0.25">
      <c r="A1145" s="275"/>
      <c r="B1145" s="276"/>
      <c r="C1145" s="276"/>
      <c r="D1145" s="276"/>
      <c r="E1145" s="276"/>
      <c r="F1145" s="276"/>
      <c r="G1145" s="276"/>
    </row>
    <row r="1146" spans="1:7" x14ac:dyDescent="0.25">
      <c r="A1146" s="275"/>
      <c r="B1146" s="276"/>
      <c r="C1146" s="276"/>
      <c r="D1146" s="276"/>
      <c r="E1146" s="276"/>
      <c r="F1146" s="276"/>
      <c r="G1146" s="276"/>
    </row>
    <row r="1147" spans="1:7" x14ac:dyDescent="0.25">
      <c r="A1147" s="275"/>
      <c r="B1147" s="276"/>
      <c r="C1147" s="276"/>
      <c r="D1147" s="276"/>
      <c r="E1147" s="276"/>
      <c r="F1147" s="276"/>
      <c r="G1147" s="276"/>
    </row>
    <row r="1148" spans="1:7" x14ac:dyDescent="0.25">
      <c r="A1148" s="275"/>
      <c r="B1148" s="276"/>
      <c r="C1148" s="276"/>
      <c r="D1148" s="276"/>
      <c r="E1148" s="276"/>
      <c r="F1148" s="276"/>
      <c r="G1148" s="276"/>
    </row>
    <row r="1149" spans="1:7" x14ac:dyDescent="0.25">
      <c r="A1149" s="275"/>
      <c r="B1149" s="276"/>
      <c r="C1149" s="276"/>
      <c r="D1149" s="276"/>
      <c r="E1149" s="276"/>
      <c r="F1149" s="276"/>
      <c r="G1149" s="276"/>
    </row>
    <row r="1150" spans="1:7" x14ac:dyDescent="0.25">
      <c r="A1150" s="275"/>
      <c r="B1150" s="276"/>
      <c r="C1150" s="276"/>
      <c r="D1150" s="276"/>
      <c r="E1150" s="276"/>
      <c r="F1150" s="276"/>
      <c r="G1150" s="276"/>
    </row>
    <row r="1151" spans="1:7" x14ac:dyDescent="0.25">
      <c r="A1151" s="275"/>
      <c r="B1151" s="276"/>
      <c r="C1151" s="276"/>
      <c r="D1151" s="276"/>
      <c r="E1151" s="276"/>
      <c r="F1151" s="276"/>
      <c r="G1151" s="276"/>
    </row>
    <row r="1152" spans="1:7" x14ac:dyDescent="0.25">
      <c r="A1152" s="275"/>
      <c r="B1152" s="276"/>
      <c r="C1152" s="276"/>
      <c r="D1152" s="276"/>
      <c r="E1152" s="276"/>
      <c r="F1152" s="276"/>
      <c r="G1152" s="276"/>
    </row>
    <row r="1153" spans="1:7" x14ac:dyDescent="0.25">
      <c r="A1153" s="275"/>
      <c r="B1153" s="276"/>
      <c r="C1153" s="276"/>
      <c r="D1153" s="276"/>
      <c r="E1153" s="276"/>
      <c r="F1153" s="276"/>
      <c r="G1153" s="276"/>
    </row>
    <row r="1154" spans="1:7" x14ac:dyDescent="0.25">
      <c r="A1154" s="275"/>
      <c r="B1154" s="276"/>
      <c r="C1154" s="276"/>
      <c r="D1154" s="276"/>
      <c r="E1154" s="276"/>
      <c r="F1154" s="276"/>
      <c r="G1154" s="276"/>
    </row>
    <row r="1155" spans="1:7" x14ac:dyDescent="0.25">
      <c r="A1155" s="275"/>
      <c r="B1155" s="276"/>
      <c r="C1155" s="276"/>
      <c r="D1155" s="276"/>
      <c r="E1155" s="276"/>
      <c r="F1155" s="276"/>
      <c r="G1155" s="276"/>
    </row>
    <row r="1156" spans="1:7" x14ac:dyDescent="0.25">
      <c r="A1156" s="275"/>
      <c r="B1156" s="276"/>
      <c r="C1156" s="276"/>
      <c r="D1156" s="276"/>
      <c r="E1156" s="276"/>
      <c r="F1156" s="276"/>
      <c r="G1156" s="276"/>
    </row>
    <row r="1157" spans="1:7" x14ac:dyDescent="0.25">
      <c r="A1157" s="275"/>
      <c r="B1157" s="276"/>
      <c r="C1157" s="276"/>
      <c r="D1157" s="276"/>
      <c r="E1157" s="276"/>
      <c r="F1157" s="276"/>
      <c r="G1157" s="276"/>
    </row>
    <row r="1158" spans="1:7" x14ac:dyDescent="0.25">
      <c r="A1158" s="275"/>
      <c r="B1158" s="276"/>
      <c r="C1158" s="276"/>
      <c r="D1158" s="276"/>
      <c r="E1158" s="276"/>
      <c r="F1158" s="276"/>
      <c r="G1158" s="276"/>
    </row>
    <row r="1159" spans="1:7" x14ac:dyDescent="0.25">
      <c r="A1159" s="275"/>
      <c r="B1159" s="276"/>
      <c r="C1159" s="276"/>
      <c r="D1159" s="276"/>
      <c r="E1159" s="276"/>
      <c r="F1159" s="276"/>
      <c r="G1159" s="276"/>
    </row>
    <row r="1160" spans="1:7" x14ac:dyDescent="0.25">
      <c r="A1160" s="275"/>
      <c r="B1160" s="276"/>
      <c r="C1160" s="276"/>
      <c r="D1160" s="276"/>
      <c r="E1160" s="276"/>
      <c r="F1160" s="276"/>
      <c r="G1160" s="276"/>
    </row>
    <row r="1161" spans="1:7" x14ac:dyDescent="0.25">
      <c r="A1161" s="275"/>
      <c r="B1161" s="276"/>
      <c r="C1161" s="276"/>
      <c r="D1161" s="276"/>
      <c r="E1161" s="276"/>
      <c r="F1161" s="276"/>
      <c r="G1161" s="276"/>
    </row>
    <row r="1162" spans="1:7" x14ac:dyDescent="0.25">
      <c r="A1162" s="275"/>
      <c r="B1162" s="276"/>
      <c r="C1162" s="276"/>
      <c r="D1162" s="276"/>
      <c r="E1162" s="276"/>
      <c r="F1162" s="276"/>
      <c r="G1162" s="276"/>
    </row>
    <row r="1163" spans="1:7" x14ac:dyDescent="0.25">
      <c r="A1163" s="275"/>
      <c r="B1163" s="276"/>
      <c r="C1163" s="276"/>
      <c r="D1163" s="276"/>
      <c r="E1163" s="276"/>
      <c r="F1163" s="276"/>
      <c r="G1163" s="276"/>
    </row>
    <row r="1164" spans="1:7" x14ac:dyDescent="0.25">
      <c r="A1164" s="275"/>
      <c r="B1164" s="276"/>
      <c r="C1164" s="276"/>
      <c r="D1164" s="276"/>
      <c r="E1164" s="276"/>
      <c r="F1164" s="276"/>
      <c r="G1164" s="276"/>
    </row>
    <row r="1165" spans="1:7" x14ac:dyDescent="0.25">
      <c r="A1165" s="275"/>
      <c r="B1165" s="276"/>
      <c r="C1165" s="276"/>
      <c r="D1165" s="276"/>
      <c r="E1165" s="276"/>
      <c r="F1165" s="276"/>
      <c r="G1165" s="276"/>
    </row>
    <row r="1166" spans="1:7" x14ac:dyDescent="0.25">
      <c r="A1166" s="275"/>
      <c r="B1166" s="276"/>
      <c r="C1166" s="276"/>
      <c r="D1166" s="276"/>
      <c r="E1166" s="276"/>
      <c r="F1166" s="276"/>
      <c r="G1166" s="276"/>
    </row>
    <row r="1167" spans="1:7" x14ac:dyDescent="0.25">
      <c r="A1167" s="275"/>
      <c r="B1167" s="276"/>
      <c r="C1167" s="276"/>
      <c r="D1167" s="276"/>
      <c r="E1167" s="276"/>
      <c r="F1167" s="276"/>
      <c r="G1167" s="276"/>
    </row>
    <row r="1168" spans="1:7" x14ac:dyDescent="0.25">
      <c r="A1168" s="275"/>
      <c r="B1168" s="276"/>
      <c r="C1168" s="276"/>
      <c r="D1168" s="276"/>
      <c r="E1168" s="276"/>
      <c r="F1168" s="276"/>
      <c r="G1168" s="276"/>
    </row>
    <row r="1169" spans="1:7" x14ac:dyDescent="0.25">
      <c r="A1169" s="275"/>
      <c r="B1169" s="276"/>
      <c r="C1169" s="276"/>
      <c r="D1169" s="276"/>
      <c r="E1169" s="276"/>
      <c r="F1169" s="276"/>
      <c r="G1169" s="276"/>
    </row>
    <row r="1170" spans="1:7" x14ac:dyDescent="0.25">
      <c r="A1170" s="275"/>
      <c r="B1170" s="276"/>
      <c r="C1170" s="276"/>
      <c r="D1170" s="276"/>
      <c r="E1170" s="276"/>
      <c r="F1170" s="276"/>
      <c r="G1170" s="276"/>
    </row>
    <row r="1171" spans="1:7" x14ac:dyDescent="0.25">
      <c r="A1171" s="275"/>
      <c r="B1171" s="276"/>
      <c r="C1171" s="276"/>
      <c r="D1171" s="276"/>
      <c r="E1171" s="276"/>
      <c r="F1171" s="276"/>
      <c r="G1171" s="276"/>
    </row>
    <row r="1172" spans="1:7" x14ac:dyDescent="0.25">
      <c r="A1172" s="275"/>
      <c r="B1172" s="276"/>
      <c r="C1172" s="276"/>
      <c r="D1172" s="276"/>
      <c r="E1172" s="276"/>
      <c r="F1172" s="276"/>
      <c r="G1172" s="276"/>
    </row>
    <row r="1173" spans="1:7" x14ac:dyDescent="0.25">
      <c r="A1173" s="275"/>
      <c r="B1173" s="276"/>
      <c r="C1173" s="276"/>
      <c r="D1173" s="276"/>
      <c r="E1173" s="276"/>
      <c r="F1173" s="276"/>
      <c r="G1173" s="276"/>
    </row>
    <row r="1174" spans="1:7" x14ac:dyDescent="0.25">
      <c r="A1174" s="275"/>
      <c r="B1174" s="276"/>
      <c r="C1174" s="276"/>
      <c r="D1174" s="276"/>
      <c r="E1174" s="276"/>
      <c r="F1174" s="276"/>
      <c r="G1174" s="276"/>
    </row>
    <row r="1175" spans="1:7" x14ac:dyDescent="0.25">
      <c r="A1175" s="275"/>
      <c r="B1175" s="276"/>
      <c r="C1175" s="276"/>
      <c r="D1175" s="276"/>
      <c r="E1175" s="276"/>
      <c r="F1175" s="276"/>
      <c r="G1175" s="276"/>
    </row>
    <row r="1176" spans="1:7" x14ac:dyDescent="0.25">
      <c r="A1176" s="275"/>
      <c r="B1176" s="276"/>
      <c r="C1176" s="276"/>
      <c r="D1176" s="276"/>
      <c r="E1176" s="276"/>
      <c r="F1176" s="276"/>
      <c r="G1176" s="276"/>
    </row>
    <row r="1177" spans="1:7" x14ac:dyDescent="0.25">
      <c r="A1177" s="275"/>
      <c r="B1177" s="276"/>
      <c r="C1177" s="276"/>
      <c r="D1177" s="276"/>
      <c r="E1177" s="276"/>
      <c r="F1177" s="276"/>
      <c r="G1177" s="276"/>
    </row>
    <row r="1178" spans="1:7" x14ac:dyDescent="0.25">
      <c r="A1178" s="275"/>
      <c r="B1178" s="276"/>
      <c r="C1178" s="276"/>
      <c r="D1178" s="276"/>
      <c r="E1178" s="276"/>
      <c r="F1178" s="276"/>
      <c r="G1178" s="276"/>
    </row>
    <row r="1179" spans="1:7" x14ac:dyDescent="0.25">
      <c r="A1179" s="275"/>
      <c r="B1179" s="276"/>
      <c r="C1179" s="276"/>
      <c r="D1179" s="276"/>
      <c r="E1179" s="276"/>
      <c r="F1179" s="276"/>
      <c r="G1179" s="276"/>
    </row>
    <row r="1180" spans="1:7" x14ac:dyDescent="0.25">
      <c r="A1180" s="275"/>
      <c r="B1180" s="276"/>
      <c r="C1180" s="276"/>
      <c r="D1180" s="276"/>
      <c r="E1180" s="276"/>
      <c r="F1180" s="276"/>
      <c r="G1180" s="276"/>
    </row>
    <row r="1181" spans="1:7" x14ac:dyDescent="0.25">
      <c r="A1181" s="275"/>
      <c r="B1181" s="276"/>
      <c r="C1181" s="276"/>
      <c r="D1181" s="276"/>
      <c r="E1181" s="276"/>
      <c r="F1181" s="276"/>
      <c r="G1181" s="276"/>
    </row>
    <row r="1182" spans="1:7" x14ac:dyDescent="0.25">
      <c r="A1182" s="275"/>
      <c r="B1182" s="276"/>
      <c r="C1182" s="276"/>
      <c r="D1182" s="276"/>
      <c r="E1182" s="276"/>
      <c r="F1182" s="276"/>
      <c r="G1182" s="276"/>
    </row>
    <row r="1183" spans="1:7" x14ac:dyDescent="0.25">
      <c r="A1183" s="275"/>
      <c r="B1183" s="276"/>
      <c r="C1183" s="276"/>
      <c r="D1183" s="276"/>
      <c r="E1183" s="276"/>
      <c r="F1183" s="276"/>
      <c r="G1183" s="276"/>
    </row>
    <row r="1184" spans="1:7" x14ac:dyDescent="0.25">
      <c r="A1184" s="275"/>
      <c r="B1184" s="276"/>
      <c r="C1184" s="276"/>
      <c r="D1184" s="276"/>
      <c r="E1184" s="276"/>
      <c r="F1184" s="276"/>
      <c r="G1184" s="276"/>
    </row>
    <row r="1185" spans="1:7" x14ac:dyDescent="0.25">
      <c r="A1185" s="275"/>
      <c r="B1185" s="276"/>
      <c r="C1185" s="276"/>
      <c r="D1185" s="276"/>
      <c r="E1185" s="276"/>
      <c r="F1185" s="276"/>
      <c r="G1185" s="276"/>
    </row>
    <row r="1186" spans="1:7" x14ac:dyDescent="0.25">
      <c r="A1186" s="275"/>
      <c r="B1186" s="276"/>
      <c r="C1186" s="276"/>
      <c r="D1186" s="276"/>
      <c r="E1186" s="276"/>
      <c r="F1186" s="276"/>
      <c r="G1186" s="276"/>
    </row>
    <row r="1187" spans="1:7" x14ac:dyDescent="0.25">
      <c r="A1187" s="275"/>
      <c r="B1187" s="276"/>
      <c r="C1187" s="276"/>
      <c r="D1187" s="276"/>
      <c r="E1187" s="276"/>
      <c r="F1187" s="276"/>
      <c r="G1187" s="276"/>
    </row>
    <row r="1188" spans="1:7" x14ac:dyDescent="0.25">
      <c r="A1188" s="275"/>
      <c r="B1188" s="276"/>
      <c r="C1188" s="276"/>
      <c r="D1188" s="276"/>
      <c r="E1188" s="276"/>
      <c r="F1188" s="276"/>
      <c r="G1188" s="276"/>
    </row>
    <row r="1189" spans="1:7" x14ac:dyDescent="0.25">
      <c r="A1189" s="275"/>
      <c r="B1189" s="276"/>
      <c r="C1189" s="276"/>
      <c r="D1189" s="276"/>
      <c r="E1189" s="276"/>
      <c r="F1189" s="276"/>
      <c r="G1189" s="276"/>
    </row>
    <row r="1190" spans="1:7" x14ac:dyDescent="0.25">
      <c r="A1190" s="275"/>
      <c r="B1190" s="276"/>
      <c r="C1190" s="276"/>
      <c r="D1190" s="276"/>
      <c r="E1190" s="276"/>
      <c r="F1190" s="276"/>
      <c r="G1190" s="276"/>
    </row>
    <row r="1191" spans="1:7" x14ac:dyDescent="0.25">
      <c r="A1191" s="275"/>
      <c r="B1191" s="276"/>
      <c r="C1191" s="276"/>
      <c r="D1191" s="276"/>
      <c r="E1191" s="276"/>
      <c r="F1191" s="276"/>
      <c r="G1191" s="276"/>
    </row>
    <row r="1192" spans="1:7" x14ac:dyDescent="0.25">
      <c r="A1192" s="275"/>
      <c r="B1192" s="276"/>
      <c r="C1192" s="276"/>
      <c r="D1192" s="276"/>
      <c r="E1192" s="276"/>
      <c r="F1192" s="276"/>
      <c r="G1192" s="276"/>
    </row>
    <row r="1193" spans="1:7" x14ac:dyDescent="0.25">
      <c r="A1193" s="275"/>
      <c r="B1193" s="276"/>
      <c r="C1193" s="276"/>
      <c r="D1193" s="276"/>
      <c r="E1193" s="276"/>
      <c r="F1193" s="276"/>
      <c r="G1193" s="276"/>
    </row>
    <row r="1194" spans="1:7" x14ac:dyDescent="0.25">
      <c r="A1194" s="275"/>
      <c r="B1194" s="276"/>
      <c r="C1194" s="276"/>
      <c r="D1194" s="276"/>
      <c r="E1194" s="276"/>
      <c r="F1194" s="276"/>
      <c r="G1194" s="276"/>
    </row>
    <row r="1195" spans="1:7" x14ac:dyDescent="0.25">
      <c r="A1195" s="275"/>
      <c r="B1195" s="276"/>
      <c r="C1195" s="276"/>
      <c r="D1195" s="276"/>
      <c r="E1195" s="276"/>
      <c r="F1195" s="276"/>
      <c r="G1195" s="276"/>
    </row>
    <row r="1196" spans="1:7" x14ac:dyDescent="0.25">
      <c r="A1196" s="275"/>
      <c r="B1196" s="276"/>
      <c r="C1196" s="276"/>
      <c r="D1196" s="276"/>
      <c r="E1196" s="276"/>
      <c r="F1196" s="276"/>
      <c r="G1196" s="276"/>
    </row>
    <row r="1197" spans="1:7" x14ac:dyDescent="0.25">
      <c r="A1197" s="275"/>
      <c r="B1197" s="276"/>
      <c r="C1197" s="276"/>
      <c r="D1197" s="276"/>
      <c r="E1197" s="276"/>
      <c r="F1197" s="276"/>
      <c r="G1197" s="276"/>
    </row>
    <row r="1198" spans="1:7" x14ac:dyDescent="0.25">
      <c r="A1198" s="275"/>
      <c r="B1198" s="276"/>
      <c r="C1198" s="276"/>
      <c r="D1198" s="276"/>
      <c r="E1198" s="276"/>
      <c r="F1198" s="276"/>
      <c r="G1198" s="276"/>
    </row>
    <row r="1199" spans="1:7" x14ac:dyDescent="0.25">
      <c r="A1199" s="275"/>
      <c r="B1199" s="276"/>
      <c r="C1199" s="276"/>
      <c r="D1199" s="276"/>
      <c r="E1199" s="276"/>
      <c r="F1199" s="276"/>
      <c r="G1199" s="276"/>
    </row>
    <row r="1200" spans="1:7" x14ac:dyDescent="0.25">
      <c r="A1200" s="275"/>
      <c r="B1200" s="276"/>
      <c r="C1200" s="276"/>
      <c r="D1200" s="276"/>
      <c r="E1200" s="276"/>
      <c r="F1200" s="276"/>
      <c r="G1200" s="276"/>
    </row>
    <row r="1201" spans="1:7" x14ac:dyDescent="0.25">
      <c r="A1201" s="275"/>
      <c r="B1201" s="276"/>
      <c r="C1201" s="276"/>
      <c r="D1201" s="276"/>
      <c r="E1201" s="276"/>
      <c r="F1201" s="276"/>
      <c r="G1201" s="276"/>
    </row>
    <row r="1202" spans="1:7" x14ac:dyDescent="0.25">
      <c r="A1202" s="275"/>
      <c r="B1202" s="276"/>
      <c r="C1202" s="276"/>
      <c r="D1202" s="276"/>
      <c r="E1202" s="276"/>
      <c r="F1202" s="276"/>
      <c r="G1202" s="276"/>
    </row>
    <row r="1203" spans="1:7" x14ac:dyDescent="0.25">
      <c r="A1203" s="275"/>
      <c r="B1203" s="276"/>
      <c r="C1203" s="276"/>
      <c r="D1203" s="276"/>
      <c r="E1203" s="276"/>
      <c r="F1203" s="276"/>
      <c r="G1203" s="276"/>
    </row>
    <row r="1204" spans="1:7" x14ac:dyDescent="0.25">
      <c r="A1204" s="275"/>
      <c r="B1204" s="276"/>
      <c r="C1204" s="276"/>
      <c r="D1204" s="276"/>
      <c r="E1204" s="276"/>
      <c r="F1204" s="276"/>
      <c r="G1204" s="276"/>
    </row>
    <row r="1205" spans="1:7" x14ac:dyDescent="0.25">
      <c r="A1205" s="275"/>
      <c r="B1205" s="276"/>
      <c r="C1205" s="276"/>
      <c r="D1205" s="276"/>
      <c r="E1205" s="276"/>
      <c r="F1205" s="276"/>
      <c r="G1205" s="276"/>
    </row>
    <row r="1206" spans="1:7" x14ac:dyDescent="0.25">
      <c r="A1206" s="275"/>
      <c r="B1206" s="276"/>
      <c r="C1206" s="276"/>
      <c r="D1206" s="276"/>
      <c r="E1206" s="276"/>
      <c r="F1206" s="276"/>
      <c r="G1206" s="276"/>
    </row>
    <row r="1207" spans="1:7" x14ac:dyDescent="0.25">
      <c r="A1207" s="275"/>
      <c r="B1207" s="276"/>
      <c r="C1207" s="276"/>
      <c r="D1207" s="276"/>
      <c r="E1207" s="276"/>
      <c r="F1207" s="276"/>
      <c r="G1207" s="276"/>
    </row>
    <row r="1208" spans="1:7" x14ac:dyDescent="0.25">
      <c r="A1208" s="275"/>
      <c r="B1208" s="276"/>
      <c r="C1208" s="276"/>
      <c r="D1208" s="276"/>
      <c r="E1208" s="276"/>
      <c r="F1208" s="276"/>
      <c r="G1208" s="276"/>
    </row>
    <row r="1209" spans="1:7" x14ac:dyDescent="0.25">
      <c r="A1209" s="275"/>
      <c r="B1209" s="276"/>
      <c r="C1209" s="276"/>
      <c r="D1209" s="276"/>
      <c r="E1209" s="276"/>
      <c r="F1209" s="276"/>
      <c r="G1209" s="276"/>
    </row>
    <row r="1210" spans="1:7" x14ac:dyDescent="0.25">
      <c r="A1210" s="275"/>
      <c r="B1210" s="276"/>
      <c r="C1210" s="276"/>
      <c r="D1210" s="276"/>
      <c r="E1210" s="276"/>
      <c r="F1210" s="276"/>
      <c r="G1210" s="276"/>
    </row>
    <row r="1211" spans="1:7" x14ac:dyDescent="0.25">
      <c r="A1211" s="275"/>
      <c r="B1211" s="276"/>
      <c r="C1211" s="276"/>
      <c r="D1211" s="276"/>
      <c r="E1211" s="276"/>
      <c r="F1211" s="276"/>
      <c r="G1211" s="276"/>
    </row>
    <row r="1212" spans="1:7" x14ac:dyDescent="0.25">
      <c r="A1212" s="275"/>
      <c r="B1212" s="276"/>
      <c r="C1212" s="276"/>
      <c r="D1212" s="276"/>
      <c r="E1212" s="276"/>
      <c r="F1212" s="276"/>
      <c r="G1212" s="276"/>
    </row>
    <row r="1213" spans="1:7" x14ac:dyDescent="0.25">
      <c r="A1213" s="275"/>
      <c r="B1213" s="276"/>
      <c r="C1213" s="276"/>
      <c r="D1213" s="276"/>
      <c r="E1213" s="276"/>
      <c r="F1213" s="276"/>
      <c r="G1213" s="276"/>
    </row>
    <row r="1214" spans="1:7" x14ac:dyDescent="0.25">
      <c r="A1214" s="275"/>
      <c r="B1214" s="276"/>
      <c r="C1214" s="276"/>
      <c r="D1214" s="276"/>
      <c r="E1214" s="276"/>
      <c r="F1214" s="276"/>
      <c r="G1214" s="276"/>
    </row>
    <row r="1215" spans="1:7" x14ac:dyDescent="0.25">
      <c r="A1215" s="275"/>
      <c r="B1215" s="276"/>
      <c r="C1215" s="276"/>
      <c r="D1215" s="276"/>
      <c r="E1215" s="276"/>
      <c r="F1215" s="276"/>
      <c r="G1215" s="276"/>
    </row>
    <row r="1216" spans="1:7" x14ac:dyDescent="0.25">
      <c r="A1216" s="275"/>
      <c r="B1216" s="276"/>
      <c r="C1216" s="276"/>
      <c r="D1216" s="276"/>
      <c r="E1216" s="276"/>
      <c r="F1216" s="278"/>
      <c r="G1216" s="278"/>
    </row>
    <row r="1217" spans="1:7" x14ac:dyDescent="0.25">
      <c r="A1217" s="275"/>
      <c r="B1217" s="276"/>
      <c r="C1217" s="276"/>
      <c r="D1217" s="276"/>
      <c r="E1217" s="276"/>
      <c r="F1217" s="278"/>
      <c r="G1217" s="278"/>
    </row>
    <row r="1218" spans="1:7" x14ac:dyDescent="0.25">
      <c r="A1218" s="275"/>
      <c r="B1218" s="276"/>
      <c r="C1218" s="276"/>
      <c r="D1218" s="276"/>
      <c r="E1218" s="276"/>
      <c r="F1218" s="278"/>
      <c r="G1218" s="278"/>
    </row>
    <row r="1219" spans="1:7" x14ac:dyDescent="0.25">
      <c r="A1219" s="77"/>
      <c r="B1219" s="278"/>
      <c r="C1219" s="278"/>
      <c r="D1219" s="278"/>
      <c r="E1219" s="278"/>
      <c r="F1219" s="278"/>
      <c r="G1219" s="278"/>
    </row>
    <row r="1220" spans="1:7" x14ac:dyDescent="0.25">
      <c r="A1220" s="77"/>
      <c r="B1220" s="278"/>
      <c r="C1220" s="278"/>
      <c r="D1220" s="278"/>
      <c r="E1220" s="278"/>
      <c r="F1220" s="278"/>
      <c r="G1220" s="278"/>
    </row>
    <row r="1221" spans="1:7" x14ac:dyDescent="0.25">
      <c r="A1221" s="77"/>
      <c r="B1221" s="278"/>
      <c r="C1221" s="278"/>
      <c r="D1221" s="278"/>
      <c r="E1221" s="278"/>
      <c r="F1221" s="278"/>
      <c r="G1221" s="278"/>
    </row>
    <row r="1222" spans="1:7" x14ac:dyDescent="0.25">
      <c r="A1222" s="77"/>
      <c r="B1222" s="278"/>
      <c r="C1222" s="278"/>
      <c r="D1222" s="278"/>
      <c r="E1222" s="278"/>
      <c r="F1222" s="278"/>
      <c r="G1222" s="278"/>
    </row>
    <row r="1223" spans="1:7" x14ac:dyDescent="0.25">
      <c r="A1223" s="77"/>
      <c r="B1223" s="278"/>
      <c r="C1223" s="278"/>
      <c r="D1223" s="278"/>
      <c r="E1223" s="278"/>
      <c r="F1223" s="278"/>
      <c r="G1223" s="278"/>
    </row>
    <row r="1224" spans="1:7" x14ac:dyDescent="0.25">
      <c r="A1224" s="77"/>
      <c r="B1224" s="278"/>
      <c r="C1224" s="278"/>
      <c r="D1224" s="278"/>
      <c r="E1224" s="278"/>
      <c r="F1224" s="278"/>
      <c r="G1224" s="278"/>
    </row>
    <row r="1225" spans="1:7" x14ac:dyDescent="0.25">
      <c r="A1225" s="77"/>
      <c r="B1225" s="278"/>
      <c r="C1225" s="278"/>
      <c r="D1225" s="278"/>
      <c r="E1225" s="278"/>
      <c r="F1225" s="278"/>
      <c r="G1225" s="278"/>
    </row>
    <row r="1226" spans="1:7" x14ac:dyDescent="0.25">
      <c r="A1226" s="77"/>
      <c r="B1226" s="278"/>
      <c r="C1226" s="278"/>
      <c r="D1226" s="278"/>
      <c r="E1226" s="278"/>
      <c r="F1226" s="278"/>
      <c r="G1226" s="278"/>
    </row>
    <row r="1227" spans="1:7" x14ac:dyDescent="0.25">
      <c r="A1227" s="77"/>
      <c r="B1227" s="278"/>
      <c r="C1227" s="278"/>
      <c r="D1227" s="278"/>
      <c r="E1227" s="278"/>
      <c r="F1227" s="278"/>
      <c r="G1227" s="278"/>
    </row>
    <row r="1228" spans="1:7" x14ac:dyDescent="0.25">
      <c r="A1228" s="77"/>
      <c r="B1228" s="278"/>
      <c r="C1228" s="278"/>
      <c r="D1228" s="278"/>
      <c r="E1228" s="278"/>
      <c r="F1228" s="278"/>
      <c r="G1228" s="278"/>
    </row>
    <row r="1229" spans="1:7" x14ac:dyDescent="0.25">
      <c r="A1229" s="77"/>
      <c r="B1229" s="278"/>
      <c r="C1229" s="278"/>
      <c r="D1229" s="278"/>
      <c r="E1229" s="278"/>
      <c r="F1229" s="278"/>
      <c r="G1229" s="278"/>
    </row>
    <row r="1230" spans="1:7" x14ac:dyDescent="0.25">
      <c r="A1230" s="77"/>
      <c r="B1230" s="278"/>
      <c r="C1230" s="278"/>
      <c r="D1230" s="278"/>
      <c r="E1230" s="278"/>
      <c r="F1230" s="278"/>
      <c r="G1230" s="278"/>
    </row>
    <row r="1231" spans="1:7" x14ac:dyDescent="0.25">
      <c r="A1231" s="77"/>
      <c r="B1231" s="278"/>
      <c r="C1231" s="278"/>
      <c r="D1231" s="278"/>
      <c r="E1231" s="278"/>
      <c r="F1231" s="278"/>
      <c r="G1231" s="278"/>
    </row>
    <row r="1232" spans="1:7" x14ac:dyDescent="0.25">
      <c r="A1232" s="77"/>
      <c r="B1232" s="278"/>
      <c r="C1232" s="278"/>
      <c r="D1232" s="278"/>
      <c r="E1232" s="278"/>
      <c r="F1232" s="278"/>
      <c r="G1232" s="278"/>
    </row>
    <row r="1233" spans="1:7" x14ac:dyDescent="0.25">
      <c r="A1233" s="77"/>
      <c r="B1233" s="278"/>
      <c r="C1233" s="278"/>
      <c r="D1233" s="278"/>
      <c r="E1233" s="278"/>
      <c r="F1233" s="278"/>
      <c r="G1233" s="278"/>
    </row>
    <row r="1234" spans="1:7" x14ac:dyDescent="0.25">
      <c r="A1234" s="77"/>
      <c r="B1234" s="278"/>
      <c r="C1234" s="278"/>
      <c r="D1234" s="278"/>
      <c r="E1234" s="278"/>
      <c r="F1234" s="278"/>
      <c r="G1234" s="278"/>
    </row>
    <row r="1235" spans="1:7" x14ac:dyDescent="0.25">
      <c r="A1235" s="77"/>
      <c r="B1235" s="278"/>
      <c r="C1235" s="278"/>
      <c r="D1235" s="278"/>
      <c r="E1235" s="278"/>
      <c r="F1235" s="278"/>
      <c r="G1235" s="278"/>
    </row>
    <row r="1236" spans="1:7" x14ac:dyDescent="0.25">
      <c r="A1236" s="77"/>
      <c r="B1236" s="278"/>
      <c r="C1236" s="278"/>
      <c r="D1236" s="278"/>
      <c r="E1236" s="278"/>
      <c r="F1236" s="278"/>
      <c r="G1236" s="278"/>
    </row>
    <row r="1237" spans="1:7" x14ac:dyDescent="0.25">
      <c r="A1237" s="77"/>
      <c r="B1237" s="278"/>
      <c r="C1237" s="278"/>
      <c r="D1237" s="278"/>
      <c r="E1237" s="278"/>
      <c r="F1237" s="278"/>
      <c r="G1237" s="278"/>
    </row>
    <row r="1238" spans="1:7" x14ac:dyDescent="0.25">
      <c r="A1238" s="77"/>
      <c r="B1238" s="278"/>
      <c r="C1238" s="278"/>
      <c r="D1238" s="278"/>
      <c r="E1238" s="278"/>
      <c r="F1238" s="278"/>
      <c r="G1238" s="278"/>
    </row>
    <row r="1239" spans="1:7" x14ac:dyDescent="0.25">
      <c r="A1239" s="77"/>
      <c r="B1239" s="278"/>
      <c r="C1239" s="278"/>
      <c r="D1239" s="278"/>
      <c r="E1239" s="278"/>
      <c r="F1239" s="278"/>
      <c r="G1239" s="278"/>
    </row>
    <row r="1240" spans="1:7" x14ac:dyDescent="0.25">
      <c r="A1240" s="77"/>
      <c r="B1240" s="278"/>
      <c r="C1240" s="278"/>
      <c r="D1240" s="278"/>
      <c r="E1240" s="278"/>
      <c r="F1240" s="278"/>
      <c r="G1240" s="278"/>
    </row>
    <row r="1241" spans="1:7" x14ac:dyDescent="0.25">
      <c r="A1241" s="77"/>
      <c r="B1241" s="278"/>
      <c r="C1241" s="278"/>
      <c r="D1241" s="278"/>
      <c r="E1241" s="278"/>
      <c r="F1241" s="278"/>
      <c r="G1241" s="278"/>
    </row>
    <row r="1242" spans="1:7" x14ac:dyDescent="0.25">
      <c r="A1242" s="77"/>
      <c r="B1242" s="278"/>
      <c r="C1242" s="278"/>
      <c r="D1242" s="278"/>
      <c r="E1242" s="278"/>
      <c r="F1242" s="278"/>
      <c r="G1242" s="278"/>
    </row>
    <row r="1243" spans="1:7" x14ac:dyDescent="0.25">
      <c r="A1243" s="77"/>
      <c r="B1243" s="278"/>
      <c r="C1243" s="278"/>
      <c r="D1243" s="278"/>
      <c r="E1243" s="278"/>
      <c r="F1243" s="278"/>
      <c r="G1243" s="278"/>
    </row>
    <row r="1244" spans="1:7" x14ac:dyDescent="0.25">
      <c r="A1244" s="77"/>
      <c r="B1244" s="278"/>
      <c r="C1244" s="278"/>
      <c r="D1244" s="278"/>
      <c r="E1244" s="278"/>
      <c r="F1244" s="278"/>
      <c r="G1244" s="278"/>
    </row>
    <row r="1245" spans="1:7" x14ac:dyDescent="0.25">
      <c r="A1245" s="77"/>
      <c r="B1245" s="278"/>
      <c r="C1245" s="278"/>
      <c r="D1245" s="278"/>
      <c r="E1245" s="278"/>
      <c r="F1245" s="278"/>
      <c r="G1245" s="278"/>
    </row>
    <row r="1246" spans="1:7" x14ac:dyDescent="0.25">
      <c r="A1246" s="77"/>
      <c r="B1246" s="278"/>
      <c r="C1246" s="278"/>
      <c r="D1246" s="278"/>
      <c r="E1246" s="278"/>
      <c r="F1246" s="278"/>
      <c r="G1246" s="278"/>
    </row>
    <row r="1247" spans="1:7" x14ac:dyDescent="0.25">
      <c r="A1247" s="77"/>
      <c r="B1247" s="278"/>
      <c r="C1247" s="278"/>
      <c r="D1247" s="278"/>
      <c r="E1247" s="278"/>
      <c r="F1247" s="278"/>
      <c r="G1247" s="278"/>
    </row>
    <row r="1248" spans="1:7" x14ac:dyDescent="0.25">
      <c r="A1248" s="77"/>
      <c r="B1248" s="278"/>
      <c r="C1248" s="278"/>
      <c r="D1248" s="278"/>
      <c r="E1248" s="278"/>
      <c r="F1248" s="278"/>
      <c r="G1248" s="278"/>
    </row>
    <row r="1249" spans="1:7" x14ac:dyDescent="0.25">
      <c r="A1249" s="77"/>
      <c r="B1249" s="278"/>
      <c r="C1249" s="278"/>
      <c r="D1249" s="278"/>
      <c r="E1249" s="278"/>
      <c r="F1249" s="278"/>
      <c r="G1249" s="278"/>
    </row>
    <row r="1250" spans="1:7" x14ac:dyDescent="0.25">
      <c r="A1250" s="77"/>
      <c r="B1250" s="278"/>
      <c r="C1250" s="278"/>
      <c r="D1250" s="278"/>
      <c r="E1250" s="278"/>
      <c r="F1250" s="278"/>
      <c r="G1250" s="278"/>
    </row>
    <row r="1251" spans="1:7" x14ac:dyDescent="0.25">
      <c r="A1251" s="77"/>
      <c r="B1251" s="278"/>
      <c r="C1251" s="278"/>
      <c r="D1251" s="278"/>
      <c r="E1251" s="278"/>
      <c r="F1251" s="278"/>
      <c r="G1251" s="278"/>
    </row>
    <row r="1252" spans="1:7" x14ac:dyDescent="0.25">
      <c r="A1252" s="77"/>
      <c r="B1252" s="278"/>
      <c r="C1252" s="278"/>
      <c r="D1252" s="278"/>
      <c r="E1252" s="278"/>
      <c r="F1252" s="278"/>
      <c r="G1252" s="278"/>
    </row>
    <row r="1253" spans="1:7" x14ac:dyDescent="0.25">
      <c r="A1253" s="77"/>
      <c r="B1253" s="278"/>
      <c r="C1253" s="278"/>
      <c r="D1253" s="278"/>
      <c r="E1253" s="278"/>
      <c r="F1253" s="278"/>
      <c r="G1253" s="278"/>
    </row>
    <row r="1254" spans="1:7" x14ac:dyDescent="0.25">
      <c r="A1254" s="77"/>
      <c r="B1254" s="278"/>
      <c r="C1254" s="278"/>
      <c r="D1254" s="278"/>
      <c r="E1254" s="278"/>
      <c r="F1254" s="278"/>
      <c r="G1254" s="278"/>
    </row>
    <row r="1255" spans="1:7" x14ac:dyDescent="0.25">
      <c r="A1255" s="77"/>
      <c r="B1255" s="278"/>
      <c r="C1255" s="278"/>
      <c r="D1255" s="278"/>
      <c r="E1255" s="278"/>
      <c r="F1255" s="278"/>
      <c r="G1255" s="278"/>
    </row>
    <row r="1256" spans="1:7" x14ac:dyDescent="0.25">
      <c r="A1256" s="77"/>
      <c r="B1256" s="278"/>
      <c r="C1256" s="278"/>
      <c r="D1256" s="278"/>
      <c r="E1256" s="278"/>
      <c r="F1256" s="278"/>
      <c r="G1256" s="278"/>
    </row>
    <row r="1257" spans="1:7" x14ac:dyDescent="0.25">
      <c r="A1257" s="77"/>
      <c r="B1257" s="278"/>
      <c r="C1257" s="278"/>
      <c r="D1257" s="278"/>
      <c r="E1257" s="278"/>
      <c r="F1257" s="278"/>
      <c r="G1257" s="278"/>
    </row>
    <row r="1258" spans="1:7" x14ac:dyDescent="0.25">
      <c r="A1258" s="77"/>
      <c r="B1258" s="278"/>
      <c r="C1258" s="278"/>
      <c r="D1258" s="278"/>
      <c r="E1258" s="278"/>
      <c r="F1258" s="278"/>
      <c r="G1258" s="278"/>
    </row>
    <row r="1259" spans="1:7" x14ac:dyDescent="0.25">
      <c r="A1259" s="77"/>
      <c r="B1259" s="278"/>
      <c r="C1259" s="278"/>
      <c r="D1259" s="278"/>
      <c r="E1259" s="278"/>
      <c r="F1259" s="278"/>
      <c r="G1259" s="278"/>
    </row>
    <row r="1260" spans="1:7" x14ac:dyDescent="0.25">
      <c r="A1260" s="77"/>
      <c r="B1260" s="278"/>
      <c r="C1260" s="278"/>
      <c r="D1260" s="278"/>
      <c r="E1260" s="278"/>
      <c r="F1260" s="278"/>
      <c r="G1260" s="278"/>
    </row>
    <row r="1261" spans="1:7" x14ac:dyDescent="0.25">
      <c r="A1261" s="77"/>
      <c r="B1261" s="278"/>
      <c r="C1261" s="278"/>
      <c r="D1261" s="278"/>
      <c r="E1261" s="278"/>
      <c r="F1261" s="278"/>
      <c r="G1261" s="278"/>
    </row>
    <row r="1262" spans="1:7" x14ac:dyDescent="0.25">
      <c r="A1262" s="77"/>
      <c r="B1262" s="278"/>
      <c r="C1262" s="278"/>
      <c r="D1262" s="278"/>
      <c r="E1262" s="278"/>
      <c r="F1262" s="278"/>
      <c r="G1262" s="278"/>
    </row>
    <row r="1263" spans="1:7" x14ac:dyDescent="0.25">
      <c r="A1263" s="77"/>
      <c r="B1263" s="278"/>
      <c r="C1263" s="278"/>
      <c r="D1263" s="278"/>
      <c r="E1263" s="278"/>
      <c r="F1263" s="278"/>
      <c r="G1263" s="278"/>
    </row>
    <row r="1264" spans="1:7" x14ac:dyDescent="0.25">
      <c r="A1264" s="77"/>
      <c r="B1264" s="278"/>
      <c r="C1264" s="278"/>
      <c r="D1264" s="278"/>
      <c r="E1264" s="278"/>
      <c r="F1264" s="278"/>
      <c r="G1264" s="278"/>
    </row>
    <row r="1265" spans="1:7" x14ac:dyDescent="0.25">
      <c r="A1265" s="77"/>
      <c r="B1265" s="278"/>
      <c r="C1265" s="278"/>
      <c r="D1265" s="278"/>
      <c r="E1265" s="278"/>
      <c r="F1265" s="278"/>
      <c r="G1265" s="278"/>
    </row>
    <row r="1266" spans="1:7" x14ac:dyDescent="0.25">
      <c r="A1266" s="77"/>
      <c r="B1266" s="278"/>
      <c r="C1266" s="278"/>
      <c r="D1266" s="278"/>
      <c r="E1266" s="278"/>
      <c r="F1266" s="278"/>
      <c r="G1266" s="278"/>
    </row>
    <row r="1267" spans="1:7" x14ac:dyDescent="0.25">
      <c r="A1267" s="77"/>
      <c r="B1267" s="278"/>
      <c r="C1267" s="278"/>
      <c r="D1267" s="278"/>
      <c r="E1267" s="278"/>
      <c r="F1267" s="278"/>
      <c r="G1267" s="278"/>
    </row>
    <row r="1268" spans="1:7" x14ac:dyDescent="0.25">
      <c r="A1268" s="77"/>
      <c r="B1268" s="278"/>
      <c r="C1268" s="278"/>
      <c r="D1268" s="278"/>
      <c r="E1268" s="278"/>
      <c r="F1268" s="278"/>
      <c r="G1268" s="278"/>
    </row>
    <row r="1269" spans="1:7" x14ac:dyDescent="0.25">
      <c r="A1269" s="77"/>
      <c r="B1269" s="278"/>
      <c r="C1269" s="278"/>
      <c r="D1269" s="278"/>
      <c r="E1269" s="278"/>
      <c r="F1269" s="278"/>
      <c r="G1269" s="278"/>
    </row>
    <row r="1270" spans="1:7" x14ac:dyDescent="0.25">
      <c r="A1270" s="77"/>
      <c r="B1270" s="278"/>
      <c r="C1270" s="278"/>
      <c r="D1270" s="278"/>
      <c r="E1270" s="278"/>
      <c r="F1270" s="278"/>
      <c r="G1270" s="278"/>
    </row>
    <row r="1271" spans="1:7" x14ac:dyDescent="0.25">
      <c r="A1271" s="77"/>
      <c r="B1271" s="278"/>
      <c r="C1271" s="278"/>
      <c r="D1271" s="278"/>
      <c r="E1271" s="278"/>
      <c r="F1271" s="278"/>
      <c r="G1271" s="278"/>
    </row>
    <row r="1272" spans="1:7" x14ac:dyDescent="0.25">
      <c r="A1272" s="77"/>
      <c r="B1272" s="278"/>
      <c r="C1272" s="278"/>
      <c r="D1272" s="278"/>
      <c r="E1272" s="278"/>
      <c r="F1272" s="278"/>
      <c r="G1272" s="278"/>
    </row>
    <row r="1273" spans="1:7" x14ac:dyDescent="0.25">
      <c r="A1273" s="77"/>
      <c r="B1273" s="278"/>
      <c r="C1273" s="278"/>
      <c r="D1273" s="278"/>
      <c r="E1273" s="278"/>
      <c r="F1273" s="278"/>
      <c r="G1273" s="278"/>
    </row>
    <row r="1274" spans="1:7" x14ac:dyDescent="0.25">
      <c r="A1274" s="77"/>
      <c r="B1274" s="278"/>
      <c r="C1274" s="278"/>
      <c r="D1274" s="278"/>
      <c r="E1274" s="278"/>
      <c r="F1274" s="278"/>
      <c r="G1274" s="278"/>
    </row>
    <row r="1275" spans="1:7" x14ac:dyDescent="0.25">
      <c r="A1275" s="77"/>
      <c r="B1275" s="278"/>
      <c r="C1275" s="278"/>
      <c r="D1275" s="278"/>
      <c r="E1275" s="278"/>
      <c r="F1275" s="278"/>
      <c r="G1275" s="278"/>
    </row>
    <row r="1276" spans="1:7" x14ac:dyDescent="0.25">
      <c r="A1276" s="77"/>
      <c r="B1276" s="278"/>
      <c r="C1276" s="278"/>
      <c r="D1276" s="278"/>
      <c r="E1276" s="278"/>
      <c r="F1276" s="278"/>
      <c r="G1276" s="278"/>
    </row>
    <row r="1277" spans="1:7" x14ac:dyDescent="0.25">
      <c r="A1277" s="77"/>
      <c r="B1277" s="278"/>
      <c r="C1277" s="278"/>
      <c r="D1277" s="278"/>
      <c r="E1277" s="278"/>
      <c r="F1277" s="278"/>
      <c r="G1277" s="278"/>
    </row>
    <row r="1278" spans="1:7" x14ac:dyDescent="0.25">
      <c r="A1278" s="77"/>
      <c r="B1278" s="278"/>
      <c r="C1278" s="278"/>
      <c r="D1278" s="278"/>
      <c r="E1278" s="278"/>
      <c r="F1278" s="278"/>
      <c r="G1278" s="278"/>
    </row>
    <row r="1279" spans="1:7" x14ac:dyDescent="0.25">
      <c r="A1279" s="77"/>
      <c r="B1279" s="278"/>
      <c r="C1279" s="278"/>
      <c r="D1279" s="278"/>
      <c r="E1279" s="278"/>
      <c r="F1279" s="278"/>
      <c r="G1279" s="278"/>
    </row>
    <row r="1280" spans="1:7" x14ac:dyDescent="0.25">
      <c r="A1280" s="77"/>
      <c r="B1280" s="278"/>
      <c r="C1280" s="278"/>
      <c r="D1280" s="278"/>
      <c r="E1280" s="278"/>
      <c r="F1280" s="278"/>
      <c r="G1280" s="278"/>
    </row>
    <row r="1281" spans="1:7" x14ac:dyDescent="0.25">
      <c r="A1281" s="77"/>
      <c r="B1281" s="278"/>
      <c r="C1281" s="278"/>
      <c r="D1281" s="278"/>
      <c r="E1281" s="278"/>
      <c r="F1281" s="278"/>
      <c r="G1281" s="278"/>
    </row>
    <row r="1282" spans="1:7" x14ac:dyDescent="0.25">
      <c r="A1282" s="77"/>
      <c r="B1282" s="278"/>
      <c r="C1282" s="278"/>
      <c r="D1282" s="278"/>
      <c r="E1282" s="278"/>
      <c r="F1282" s="278"/>
      <c r="G1282" s="278"/>
    </row>
    <row r="1283" spans="1:7" x14ac:dyDescent="0.25">
      <c r="A1283" s="77"/>
      <c r="B1283" s="278"/>
      <c r="C1283" s="278"/>
      <c r="D1283" s="278"/>
      <c r="E1283" s="278"/>
      <c r="F1283" s="278"/>
      <c r="G1283" s="278"/>
    </row>
    <row r="1284" spans="1:7" x14ac:dyDescent="0.25">
      <c r="A1284" s="77"/>
      <c r="B1284" s="278"/>
      <c r="C1284" s="278"/>
      <c r="D1284" s="278"/>
      <c r="E1284" s="278"/>
      <c r="F1284" s="278"/>
      <c r="G1284" s="278"/>
    </row>
    <row r="1285" spans="1:7" x14ac:dyDescent="0.25">
      <c r="A1285" s="77"/>
      <c r="B1285" s="278"/>
      <c r="C1285" s="278"/>
      <c r="D1285" s="278"/>
      <c r="E1285" s="278"/>
      <c r="F1285" s="278"/>
      <c r="G1285" s="278"/>
    </row>
    <row r="1286" spans="1:7" x14ac:dyDescent="0.25">
      <c r="A1286" s="77"/>
      <c r="B1286" s="278"/>
      <c r="C1286" s="278"/>
      <c r="D1286" s="278"/>
      <c r="E1286" s="278"/>
      <c r="F1286" s="278"/>
      <c r="G1286" s="278"/>
    </row>
    <row r="1287" spans="1:7" x14ac:dyDescent="0.25">
      <c r="A1287" s="77"/>
      <c r="B1287" s="278"/>
      <c r="C1287" s="278"/>
      <c r="D1287" s="278"/>
      <c r="E1287" s="278"/>
      <c r="F1287" s="278"/>
      <c r="G1287" s="278"/>
    </row>
    <row r="1288" spans="1:7" x14ac:dyDescent="0.25">
      <c r="A1288" s="77"/>
      <c r="B1288" s="278"/>
      <c r="C1288" s="278"/>
      <c r="D1288" s="278"/>
      <c r="E1288" s="278"/>
      <c r="F1288" s="278"/>
      <c r="G1288" s="278"/>
    </row>
    <row r="1289" spans="1:7" x14ac:dyDescent="0.25">
      <c r="A1289" s="77"/>
      <c r="B1289" s="278"/>
      <c r="C1289" s="278"/>
      <c r="D1289" s="278"/>
      <c r="E1289" s="278"/>
      <c r="F1289" s="278"/>
      <c r="G1289" s="278"/>
    </row>
    <row r="1290" spans="1:7" x14ac:dyDescent="0.25">
      <c r="A1290" s="77"/>
      <c r="B1290" s="278"/>
      <c r="C1290" s="278"/>
      <c r="D1290" s="278"/>
      <c r="E1290" s="278"/>
      <c r="F1290" s="278"/>
      <c r="G1290" s="278"/>
    </row>
    <row r="1291" spans="1:7" x14ac:dyDescent="0.25">
      <c r="A1291" s="77"/>
      <c r="B1291" s="278"/>
      <c r="C1291" s="278"/>
      <c r="D1291" s="278"/>
      <c r="E1291" s="278"/>
      <c r="F1291" s="278"/>
      <c r="G1291" s="278"/>
    </row>
    <row r="1292" spans="1:7" x14ac:dyDescent="0.25">
      <c r="A1292" s="77"/>
      <c r="B1292" s="278"/>
      <c r="C1292" s="278"/>
      <c r="D1292" s="278"/>
      <c r="E1292" s="278"/>
      <c r="F1292" s="278"/>
      <c r="G1292" s="278"/>
    </row>
    <row r="1293" spans="1:7" x14ac:dyDescent="0.25">
      <c r="A1293" s="77"/>
      <c r="B1293" s="278"/>
      <c r="C1293" s="278"/>
      <c r="D1293" s="278"/>
      <c r="E1293" s="278"/>
      <c r="F1293" s="278"/>
      <c r="G1293" s="278"/>
    </row>
    <row r="1294" spans="1:7" x14ac:dyDescent="0.25">
      <c r="A1294" s="77"/>
      <c r="B1294" s="278"/>
      <c r="C1294" s="278"/>
      <c r="D1294" s="278"/>
      <c r="E1294" s="278"/>
      <c r="F1294" s="278"/>
      <c r="G1294" s="278"/>
    </row>
    <row r="1295" spans="1:7" x14ac:dyDescent="0.25">
      <c r="A1295" s="77"/>
      <c r="B1295" s="278"/>
      <c r="C1295" s="278"/>
      <c r="D1295" s="278"/>
      <c r="E1295" s="278"/>
      <c r="F1295" s="278"/>
      <c r="G1295" s="278"/>
    </row>
    <row r="1296" spans="1:7" x14ac:dyDescent="0.25">
      <c r="A1296" s="77"/>
      <c r="B1296" s="278"/>
      <c r="C1296" s="278"/>
      <c r="D1296" s="278"/>
      <c r="E1296" s="278"/>
      <c r="F1296" s="278"/>
      <c r="G1296" s="278"/>
    </row>
    <row r="1297" spans="1:7" x14ac:dyDescent="0.25">
      <c r="A1297" s="77"/>
      <c r="B1297" s="278"/>
      <c r="C1297" s="278"/>
      <c r="D1297" s="278"/>
      <c r="E1297" s="278"/>
      <c r="F1297" s="278"/>
      <c r="G1297" s="278"/>
    </row>
    <row r="1298" spans="1:7" x14ac:dyDescent="0.25">
      <c r="A1298" s="77"/>
      <c r="B1298" s="278"/>
      <c r="C1298" s="278"/>
      <c r="D1298" s="278"/>
      <c r="E1298" s="278"/>
      <c r="F1298" s="278"/>
      <c r="G1298" s="278"/>
    </row>
    <row r="1299" spans="1:7" x14ac:dyDescent="0.25">
      <c r="A1299" s="77"/>
      <c r="B1299" s="278"/>
      <c r="C1299" s="278"/>
      <c r="D1299" s="278"/>
      <c r="E1299" s="278"/>
      <c r="F1299" s="278"/>
      <c r="G1299" s="278"/>
    </row>
    <row r="1300" spans="1:7" x14ac:dyDescent="0.25">
      <c r="A1300" s="77"/>
      <c r="B1300" s="278"/>
      <c r="C1300" s="278"/>
      <c r="D1300" s="278"/>
      <c r="E1300" s="278"/>
      <c r="F1300" s="278"/>
      <c r="G1300" s="278"/>
    </row>
    <row r="1301" spans="1:7" x14ac:dyDescent="0.25">
      <c r="A1301" s="77"/>
      <c r="B1301" s="278"/>
      <c r="C1301" s="278"/>
      <c r="D1301" s="278"/>
      <c r="E1301" s="278"/>
      <c r="F1301" s="278"/>
      <c r="G1301" s="278"/>
    </row>
    <row r="1302" spans="1:7" x14ac:dyDescent="0.25">
      <c r="A1302" s="77"/>
      <c r="B1302" s="278"/>
      <c r="C1302" s="278"/>
      <c r="D1302" s="278"/>
      <c r="E1302" s="278"/>
      <c r="F1302" s="278"/>
      <c r="G1302" s="278"/>
    </row>
    <row r="1303" spans="1:7" x14ac:dyDescent="0.25">
      <c r="A1303" s="77"/>
      <c r="B1303" s="278"/>
      <c r="C1303" s="278"/>
      <c r="D1303" s="278"/>
      <c r="E1303" s="278"/>
      <c r="F1303" s="278"/>
      <c r="G1303" s="278"/>
    </row>
    <row r="1304" spans="1:7" x14ac:dyDescent="0.25">
      <c r="A1304" s="77"/>
      <c r="B1304" s="278"/>
      <c r="C1304" s="278"/>
      <c r="D1304" s="278"/>
      <c r="E1304" s="278"/>
      <c r="F1304" s="278"/>
      <c r="G1304" s="278"/>
    </row>
    <row r="1305" spans="1:7" x14ac:dyDescent="0.25">
      <c r="A1305" s="77"/>
      <c r="B1305" s="278"/>
      <c r="C1305" s="278"/>
      <c r="D1305" s="278"/>
      <c r="E1305" s="278"/>
      <c r="F1305" s="278"/>
      <c r="G1305" s="278"/>
    </row>
    <row r="1306" spans="1:7" x14ac:dyDescent="0.25">
      <c r="A1306" s="77"/>
      <c r="B1306" s="278"/>
      <c r="C1306" s="278"/>
      <c r="D1306" s="278"/>
      <c r="E1306" s="278"/>
      <c r="F1306" s="278"/>
      <c r="G1306" s="278"/>
    </row>
    <row r="1307" spans="1:7" x14ac:dyDescent="0.25">
      <c r="A1307" s="77"/>
      <c r="B1307" s="278"/>
      <c r="C1307" s="278"/>
      <c r="D1307" s="278"/>
      <c r="E1307" s="278"/>
      <c r="F1307" s="278"/>
      <c r="G1307" s="278"/>
    </row>
    <row r="1308" spans="1:7" x14ac:dyDescent="0.25">
      <c r="A1308" s="77"/>
      <c r="B1308" s="278"/>
      <c r="C1308" s="278"/>
      <c r="D1308" s="278"/>
      <c r="E1308" s="278"/>
      <c r="F1308" s="278"/>
      <c r="G1308" s="278"/>
    </row>
    <row r="1309" spans="1:7" x14ac:dyDescent="0.25">
      <c r="A1309" s="77"/>
      <c r="B1309" s="278"/>
      <c r="C1309" s="278"/>
      <c r="D1309" s="278"/>
      <c r="E1309" s="278"/>
      <c r="F1309" s="278"/>
      <c r="G1309" s="278"/>
    </row>
    <row r="1310" spans="1:7" x14ac:dyDescent="0.25">
      <c r="A1310" s="77"/>
      <c r="B1310" s="278"/>
      <c r="C1310" s="278"/>
      <c r="D1310" s="278"/>
      <c r="E1310" s="278"/>
      <c r="F1310" s="278"/>
      <c r="G1310" s="278"/>
    </row>
    <row r="1311" spans="1:7" x14ac:dyDescent="0.25">
      <c r="A1311" s="77"/>
      <c r="B1311" s="278"/>
      <c r="C1311" s="278"/>
      <c r="D1311" s="278"/>
      <c r="E1311" s="278"/>
      <c r="F1311" s="278"/>
      <c r="G1311" s="278"/>
    </row>
    <row r="1312" spans="1:7" x14ac:dyDescent="0.25">
      <c r="A1312" s="77"/>
      <c r="B1312" s="278"/>
      <c r="C1312" s="278"/>
      <c r="D1312" s="278"/>
      <c r="E1312" s="278"/>
      <c r="F1312" s="278"/>
      <c r="G1312" s="278"/>
    </row>
    <row r="1313" spans="1:7" x14ac:dyDescent="0.25">
      <c r="A1313" s="77"/>
      <c r="B1313" s="278"/>
      <c r="C1313" s="278"/>
      <c r="D1313" s="278"/>
      <c r="E1313" s="278"/>
      <c r="F1313" s="278"/>
      <c r="G1313" s="278"/>
    </row>
    <row r="1314" spans="1:7" x14ac:dyDescent="0.25">
      <c r="A1314" s="77"/>
      <c r="B1314" s="278"/>
      <c r="C1314" s="278"/>
      <c r="D1314" s="278"/>
      <c r="E1314" s="278"/>
      <c r="F1314" s="278"/>
      <c r="G1314" s="278"/>
    </row>
    <row r="1315" spans="1:7" x14ac:dyDescent="0.25">
      <c r="A1315" s="77"/>
      <c r="B1315" s="278"/>
      <c r="C1315" s="278"/>
      <c r="D1315" s="278"/>
      <c r="E1315" s="278"/>
      <c r="F1315" s="278"/>
      <c r="G1315" s="278"/>
    </row>
    <row r="1316" spans="1:7" x14ac:dyDescent="0.25">
      <c r="A1316" s="77"/>
      <c r="B1316" s="278"/>
      <c r="C1316" s="278"/>
      <c r="D1316" s="278"/>
      <c r="E1316" s="278"/>
      <c r="F1316" s="278"/>
      <c r="G1316" s="278"/>
    </row>
    <row r="1317" spans="1:7" x14ac:dyDescent="0.25">
      <c r="A1317" s="77"/>
      <c r="B1317" s="278"/>
      <c r="C1317" s="278"/>
      <c r="D1317" s="278"/>
      <c r="E1317" s="278"/>
      <c r="F1317" s="278"/>
      <c r="G1317" s="278"/>
    </row>
    <row r="1318" spans="1:7" x14ac:dyDescent="0.25">
      <c r="A1318" s="77"/>
      <c r="B1318" s="278"/>
      <c r="C1318" s="278"/>
      <c r="D1318" s="278"/>
      <c r="E1318" s="278"/>
      <c r="F1318" s="278"/>
      <c r="G1318" s="278"/>
    </row>
    <row r="1319" spans="1:7" x14ac:dyDescent="0.25">
      <c r="A1319" s="77"/>
      <c r="B1319" s="278"/>
      <c r="C1319" s="278"/>
      <c r="D1319" s="278"/>
      <c r="E1319" s="278"/>
      <c r="F1319" s="278"/>
      <c r="G1319" s="278"/>
    </row>
    <row r="1320" spans="1:7" x14ac:dyDescent="0.25">
      <c r="A1320" s="77"/>
      <c r="B1320" s="278"/>
      <c r="C1320" s="278"/>
      <c r="D1320" s="278"/>
      <c r="E1320" s="278"/>
      <c r="F1320" s="278"/>
      <c r="G1320" s="278"/>
    </row>
    <row r="1321" spans="1:7" x14ac:dyDescent="0.25">
      <c r="A1321" s="77"/>
      <c r="B1321" s="278"/>
      <c r="C1321" s="278"/>
      <c r="D1321" s="278"/>
      <c r="E1321" s="278"/>
      <c r="F1321" s="278"/>
      <c r="G1321" s="278"/>
    </row>
    <row r="1322" spans="1:7" x14ac:dyDescent="0.25">
      <c r="A1322" s="77"/>
      <c r="B1322" s="278"/>
      <c r="C1322" s="278"/>
      <c r="D1322" s="278"/>
      <c r="E1322" s="278"/>
      <c r="F1322" s="278"/>
      <c r="G1322" s="278"/>
    </row>
    <row r="1323" spans="1:7" x14ac:dyDescent="0.25">
      <c r="A1323" s="77"/>
      <c r="B1323" s="278"/>
      <c r="C1323" s="278"/>
      <c r="D1323" s="278"/>
      <c r="E1323" s="278"/>
      <c r="F1323" s="278"/>
      <c r="G1323" s="278"/>
    </row>
    <row r="1324" spans="1:7" x14ac:dyDescent="0.25">
      <c r="A1324" s="77"/>
      <c r="B1324" s="278"/>
      <c r="C1324" s="278"/>
      <c r="D1324" s="278"/>
      <c r="E1324" s="278"/>
      <c r="F1324" s="278"/>
      <c r="G1324" s="278"/>
    </row>
    <row r="1325" spans="1:7" x14ac:dyDescent="0.25">
      <c r="A1325" s="77"/>
      <c r="B1325" s="278"/>
      <c r="C1325" s="278"/>
      <c r="D1325" s="278"/>
      <c r="E1325" s="278"/>
      <c r="F1325" s="278"/>
      <c r="G1325" s="278"/>
    </row>
    <row r="1326" spans="1:7" x14ac:dyDescent="0.25">
      <c r="A1326" s="77"/>
      <c r="B1326" s="278"/>
      <c r="C1326" s="278"/>
      <c r="D1326" s="278"/>
      <c r="E1326" s="278"/>
      <c r="F1326" s="278"/>
      <c r="G1326" s="278"/>
    </row>
    <row r="1327" spans="1:7" x14ac:dyDescent="0.25">
      <c r="A1327" s="77"/>
      <c r="B1327" s="278"/>
      <c r="C1327" s="278"/>
      <c r="D1327" s="278"/>
      <c r="E1327" s="278"/>
      <c r="F1327" s="278"/>
      <c r="G1327" s="278"/>
    </row>
    <row r="1328" spans="1:7" x14ac:dyDescent="0.25">
      <c r="A1328" s="77"/>
      <c r="B1328" s="278"/>
      <c r="C1328" s="278"/>
      <c r="D1328" s="278"/>
      <c r="E1328" s="278"/>
      <c r="F1328" s="278"/>
      <c r="G1328" s="278"/>
    </row>
    <row r="1329" spans="1:7" x14ac:dyDescent="0.25">
      <c r="A1329" s="77"/>
      <c r="B1329" s="278"/>
      <c r="C1329" s="278"/>
      <c r="D1329" s="278"/>
      <c r="E1329" s="278"/>
      <c r="F1329" s="278"/>
      <c r="G1329" s="278"/>
    </row>
    <row r="1330" spans="1:7" x14ac:dyDescent="0.25">
      <c r="A1330" s="77"/>
      <c r="B1330" s="278"/>
      <c r="C1330" s="278"/>
      <c r="D1330" s="278"/>
      <c r="E1330" s="278"/>
      <c r="F1330" s="278"/>
      <c r="G1330" s="278"/>
    </row>
    <row r="1331" spans="1:7" x14ac:dyDescent="0.25">
      <c r="A1331" s="77"/>
      <c r="B1331" s="278"/>
      <c r="C1331" s="278"/>
      <c r="D1331" s="278"/>
      <c r="E1331" s="278"/>
      <c r="F1331" s="278"/>
      <c r="G1331" s="278"/>
    </row>
    <row r="1332" spans="1:7" x14ac:dyDescent="0.25">
      <c r="A1332" s="77"/>
      <c r="B1332" s="278"/>
      <c r="C1332" s="278"/>
      <c r="D1332" s="278"/>
      <c r="E1332" s="278"/>
      <c r="F1332" s="278"/>
      <c r="G1332" s="278"/>
    </row>
    <row r="1333" spans="1:7" x14ac:dyDescent="0.25">
      <c r="A1333" s="77"/>
      <c r="B1333" s="278"/>
      <c r="C1333" s="278"/>
      <c r="D1333" s="278"/>
      <c r="E1333" s="278"/>
      <c r="F1333" s="278"/>
      <c r="G1333" s="278"/>
    </row>
    <row r="1334" spans="1:7" x14ac:dyDescent="0.25">
      <c r="A1334" s="77"/>
      <c r="B1334" s="278"/>
      <c r="C1334" s="278"/>
      <c r="D1334" s="278"/>
      <c r="E1334" s="278"/>
      <c r="F1334" s="278"/>
      <c r="G1334" s="278"/>
    </row>
    <row r="1335" spans="1:7" x14ac:dyDescent="0.25">
      <c r="A1335" s="77"/>
      <c r="B1335" s="278"/>
      <c r="C1335" s="278"/>
      <c r="D1335" s="278"/>
      <c r="E1335" s="278"/>
      <c r="F1335" s="278"/>
      <c r="G1335" s="278"/>
    </row>
    <row r="1336" spans="1:7" x14ac:dyDescent="0.25">
      <c r="A1336" s="77"/>
      <c r="B1336" s="278"/>
      <c r="C1336" s="278"/>
      <c r="D1336" s="278"/>
      <c r="E1336" s="278"/>
      <c r="F1336" s="278"/>
      <c r="G1336" s="278"/>
    </row>
    <row r="1337" spans="1:7" x14ac:dyDescent="0.25">
      <c r="A1337" s="77"/>
      <c r="B1337" s="278"/>
      <c r="C1337" s="278"/>
      <c r="D1337" s="278"/>
      <c r="E1337" s="278"/>
      <c r="F1337" s="278"/>
      <c r="G1337" s="278"/>
    </row>
    <row r="1338" spans="1:7" x14ac:dyDescent="0.25">
      <c r="A1338" s="77"/>
      <c r="B1338" s="278"/>
      <c r="C1338" s="278"/>
      <c r="D1338" s="278"/>
      <c r="E1338" s="278"/>
      <c r="F1338" s="278"/>
      <c r="G1338" s="278"/>
    </row>
    <row r="1339" spans="1:7" x14ac:dyDescent="0.25">
      <c r="A1339" s="77"/>
      <c r="B1339" s="278"/>
      <c r="C1339" s="278"/>
      <c r="D1339" s="278"/>
      <c r="E1339" s="278"/>
      <c r="F1339" s="278"/>
      <c r="G1339" s="278"/>
    </row>
    <row r="1340" spans="1:7" x14ac:dyDescent="0.25">
      <c r="A1340" s="77"/>
      <c r="B1340" s="278"/>
      <c r="C1340" s="278"/>
      <c r="D1340" s="278"/>
      <c r="E1340" s="278"/>
      <c r="F1340" s="278"/>
      <c r="G1340" s="278"/>
    </row>
    <row r="1341" spans="1:7" x14ac:dyDescent="0.25">
      <c r="A1341" s="77"/>
      <c r="B1341" s="278"/>
      <c r="C1341" s="278"/>
      <c r="D1341" s="278"/>
      <c r="E1341" s="278"/>
      <c r="F1341" s="278"/>
      <c r="G1341" s="278"/>
    </row>
    <row r="1342" spans="1:7" x14ac:dyDescent="0.25">
      <c r="A1342" s="77"/>
      <c r="B1342" s="278"/>
      <c r="C1342" s="278"/>
      <c r="D1342" s="278"/>
      <c r="E1342" s="278"/>
      <c r="F1342" s="278"/>
      <c r="G1342" s="278"/>
    </row>
    <row r="1343" spans="1:7" x14ac:dyDescent="0.25">
      <c r="A1343" s="77"/>
      <c r="B1343" s="278"/>
      <c r="C1343" s="278"/>
      <c r="D1343" s="278"/>
      <c r="E1343" s="278"/>
      <c r="F1343" s="278"/>
      <c r="G1343" s="278"/>
    </row>
    <row r="1344" spans="1:7" x14ac:dyDescent="0.25">
      <c r="A1344" s="77"/>
      <c r="B1344" s="278"/>
      <c r="C1344" s="278"/>
      <c r="D1344" s="278"/>
      <c r="E1344" s="278"/>
      <c r="F1344" s="278"/>
      <c r="G1344" s="278"/>
    </row>
    <row r="1345" spans="1:7" x14ac:dyDescent="0.25">
      <c r="A1345" s="77"/>
      <c r="B1345" s="278"/>
      <c r="C1345" s="278"/>
      <c r="D1345" s="278"/>
      <c r="E1345" s="278"/>
      <c r="F1345" s="278"/>
      <c r="G1345" s="278"/>
    </row>
    <row r="1346" spans="1:7" x14ac:dyDescent="0.25">
      <c r="A1346" s="77"/>
      <c r="B1346" s="278"/>
      <c r="C1346" s="278"/>
      <c r="D1346" s="278"/>
      <c r="E1346" s="278"/>
      <c r="F1346" s="278"/>
      <c r="G1346" s="278"/>
    </row>
    <row r="1347" spans="1:7" x14ac:dyDescent="0.25">
      <c r="A1347" s="77"/>
      <c r="B1347" s="278"/>
      <c r="C1347" s="278"/>
      <c r="D1347" s="278"/>
      <c r="E1347" s="278"/>
      <c r="F1347" s="278"/>
      <c r="G1347" s="278"/>
    </row>
    <row r="1348" spans="1:7" x14ac:dyDescent="0.25">
      <c r="A1348" s="77"/>
      <c r="B1348" s="278"/>
      <c r="C1348" s="278"/>
      <c r="D1348" s="278"/>
      <c r="E1348" s="278"/>
      <c r="F1348" s="278"/>
      <c r="G1348" s="278"/>
    </row>
    <row r="1349" spans="1:7" x14ac:dyDescent="0.25">
      <c r="A1349" s="77"/>
      <c r="B1349" s="278"/>
      <c r="C1349" s="278"/>
      <c r="D1349" s="278"/>
      <c r="E1349" s="278"/>
      <c r="F1349" s="278"/>
      <c r="G1349" s="278"/>
    </row>
    <row r="1350" spans="1:7" x14ac:dyDescent="0.25">
      <c r="A1350" s="77"/>
      <c r="B1350" s="278"/>
      <c r="C1350" s="278"/>
      <c r="D1350" s="278"/>
      <c r="E1350" s="278"/>
      <c r="F1350" s="278"/>
      <c r="G1350" s="278"/>
    </row>
    <row r="1351" spans="1:7" x14ac:dyDescent="0.25">
      <c r="A1351" s="77"/>
      <c r="B1351" s="278"/>
      <c r="C1351" s="278"/>
      <c r="D1351" s="278"/>
      <c r="E1351" s="278"/>
      <c r="F1351" s="278"/>
      <c r="G1351" s="278"/>
    </row>
    <row r="1352" spans="1:7" x14ac:dyDescent="0.25">
      <c r="A1352" s="77"/>
      <c r="B1352" s="278"/>
      <c r="C1352" s="278"/>
      <c r="D1352" s="278"/>
      <c r="E1352" s="278"/>
      <c r="F1352" s="278"/>
      <c r="G1352" s="278"/>
    </row>
    <row r="1353" spans="1:7" x14ac:dyDescent="0.25">
      <c r="A1353" s="77"/>
      <c r="B1353" s="278"/>
      <c r="C1353" s="278"/>
      <c r="D1353" s="278"/>
      <c r="E1353" s="278"/>
      <c r="F1353" s="278"/>
      <c r="G1353" s="278"/>
    </row>
    <row r="1354" spans="1:7" x14ac:dyDescent="0.25">
      <c r="A1354" s="77"/>
      <c r="B1354" s="278"/>
      <c r="C1354" s="278"/>
      <c r="D1354" s="278"/>
      <c r="E1354" s="278"/>
      <c r="F1354" s="278"/>
      <c r="G1354" s="278"/>
    </row>
    <row r="1355" spans="1:7" x14ac:dyDescent="0.25">
      <c r="A1355" s="77"/>
      <c r="B1355" s="278"/>
      <c r="C1355" s="278"/>
      <c r="D1355" s="278"/>
      <c r="E1355" s="278"/>
      <c r="F1355" s="278"/>
      <c r="G1355" s="278"/>
    </row>
    <row r="1356" spans="1:7" x14ac:dyDescent="0.25">
      <c r="A1356" s="77"/>
      <c r="B1356" s="278"/>
      <c r="C1356" s="278"/>
      <c r="D1356" s="278"/>
      <c r="E1356" s="278"/>
      <c r="F1356" s="278"/>
      <c r="G1356" s="278"/>
    </row>
    <row r="1357" spans="1:7" x14ac:dyDescent="0.25">
      <c r="A1357" s="77"/>
      <c r="B1357" s="278"/>
      <c r="C1357" s="278"/>
      <c r="D1357" s="278"/>
      <c r="E1357" s="278"/>
      <c r="F1357" s="278"/>
      <c r="G1357" s="278"/>
    </row>
    <row r="1358" spans="1:7" x14ac:dyDescent="0.25">
      <c r="A1358" s="77"/>
      <c r="B1358" s="278"/>
      <c r="C1358" s="278"/>
      <c r="D1358" s="278"/>
      <c r="E1358" s="278"/>
      <c r="F1358" s="278"/>
      <c r="G1358" s="278"/>
    </row>
    <row r="1359" spans="1:7" x14ac:dyDescent="0.25">
      <c r="A1359" s="77"/>
      <c r="B1359" s="278"/>
      <c r="C1359" s="278"/>
      <c r="D1359" s="278"/>
      <c r="E1359" s="278"/>
      <c r="F1359" s="278"/>
      <c r="G1359" s="278"/>
    </row>
    <row r="1360" spans="1:7" x14ac:dyDescent="0.25">
      <c r="A1360" s="77"/>
      <c r="B1360" s="278"/>
      <c r="C1360" s="278"/>
      <c r="D1360" s="278"/>
      <c r="E1360" s="278"/>
      <c r="F1360" s="278"/>
      <c r="G1360" s="278"/>
    </row>
    <row r="1361" spans="1:7" x14ac:dyDescent="0.25">
      <c r="A1361" s="77"/>
      <c r="B1361" s="278"/>
      <c r="C1361" s="278"/>
      <c r="D1361" s="278"/>
      <c r="E1361" s="278"/>
      <c r="F1361" s="278"/>
      <c r="G1361" s="278"/>
    </row>
    <row r="1362" spans="1:7" x14ac:dyDescent="0.25">
      <c r="A1362" s="77"/>
      <c r="B1362" s="278"/>
      <c r="C1362" s="278"/>
      <c r="D1362" s="278"/>
      <c r="E1362" s="278"/>
      <c r="F1362" s="278"/>
      <c r="G1362" s="278"/>
    </row>
    <row r="1363" spans="1:7" x14ac:dyDescent="0.25">
      <c r="A1363" s="77"/>
      <c r="B1363" s="278"/>
      <c r="C1363" s="278"/>
      <c r="D1363" s="278"/>
      <c r="E1363" s="278"/>
      <c r="F1363" s="278"/>
      <c r="G1363" s="278"/>
    </row>
    <row r="1364" spans="1:7" x14ac:dyDescent="0.25">
      <c r="A1364" s="77"/>
      <c r="B1364" s="278"/>
      <c r="C1364" s="278"/>
      <c r="D1364" s="278"/>
      <c r="E1364" s="278"/>
      <c r="F1364" s="278"/>
      <c r="G1364" s="278"/>
    </row>
    <row r="1365" spans="1:7" x14ac:dyDescent="0.25">
      <c r="A1365" s="77"/>
      <c r="B1365" s="278"/>
      <c r="C1365" s="278"/>
      <c r="D1365" s="278"/>
      <c r="E1365" s="278"/>
      <c r="F1365" s="278"/>
      <c r="G1365" s="278"/>
    </row>
    <row r="1366" spans="1:7" x14ac:dyDescent="0.25">
      <c r="A1366" s="77"/>
      <c r="B1366" s="278"/>
      <c r="C1366" s="278"/>
      <c r="D1366" s="278"/>
      <c r="E1366" s="278"/>
      <c r="F1366" s="278"/>
      <c r="G1366" s="278"/>
    </row>
    <row r="1367" spans="1:7" x14ac:dyDescent="0.25">
      <c r="A1367" s="77"/>
      <c r="B1367" s="278"/>
      <c r="C1367" s="278"/>
      <c r="D1367" s="278"/>
      <c r="E1367" s="278"/>
      <c r="F1367" s="278"/>
      <c r="G1367" s="278"/>
    </row>
    <row r="1368" spans="1:7" x14ac:dyDescent="0.25">
      <c r="A1368" s="77"/>
      <c r="B1368" s="278"/>
      <c r="C1368" s="278"/>
      <c r="D1368" s="278"/>
      <c r="E1368" s="278"/>
      <c r="F1368" s="278"/>
      <c r="G1368" s="278"/>
    </row>
    <row r="1369" spans="1:7" x14ac:dyDescent="0.25">
      <c r="A1369" s="77"/>
      <c r="B1369" s="278"/>
      <c r="C1369" s="278"/>
      <c r="D1369" s="278"/>
      <c r="E1369" s="278"/>
      <c r="F1369" s="278"/>
      <c r="G1369" s="278"/>
    </row>
    <row r="1370" spans="1:7" x14ac:dyDescent="0.25">
      <c r="A1370" s="77"/>
      <c r="B1370" s="278"/>
      <c r="C1370" s="278"/>
      <c r="D1370" s="278"/>
      <c r="E1370" s="278"/>
      <c r="F1370" s="278"/>
      <c r="G1370" s="278"/>
    </row>
    <row r="1371" spans="1:7" x14ac:dyDescent="0.25">
      <c r="A1371" s="77"/>
      <c r="B1371" s="278"/>
      <c r="C1371" s="278"/>
      <c r="D1371" s="278"/>
      <c r="E1371" s="278"/>
      <c r="F1371" s="278"/>
      <c r="G1371" s="278"/>
    </row>
    <row r="1372" spans="1:7" x14ac:dyDescent="0.25">
      <c r="A1372" s="77"/>
      <c r="B1372" s="278"/>
      <c r="C1372" s="278"/>
      <c r="D1372" s="278"/>
      <c r="E1372" s="278"/>
      <c r="F1372" s="278"/>
      <c r="G1372" s="278"/>
    </row>
    <row r="1373" spans="1:7" x14ac:dyDescent="0.25">
      <c r="A1373" s="77"/>
      <c r="B1373" s="278"/>
      <c r="C1373" s="278"/>
      <c r="D1373" s="278"/>
      <c r="E1373" s="278"/>
      <c r="F1373" s="278"/>
      <c r="G1373" s="278"/>
    </row>
    <row r="1374" spans="1:7" x14ac:dyDescent="0.25">
      <c r="A1374" s="77"/>
      <c r="B1374" s="278"/>
      <c r="C1374" s="278"/>
      <c r="D1374" s="278"/>
      <c r="E1374" s="278"/>
      <c r="F1374" s="278"/>
      <c r="G1374" s="278"/>
    </row>
    <row r="1375" spans="1:7" x14ac:dyDescent="0.25">
      <c r="A1375" s="77"/>
      <c r="B1375" s="278"/>
      <c r="C1375" s="278"/>
      <c r="D1375" s="278"/>
      <c r="E1375" s="278"/>
      <c r="F1375" s="278"/>
      <c r="G1375" s="278"/>
    </row>
    <row r="1376" spans="1:7" x14ac:dyDescent="0.25">
      <c r="A1376" s="77"/>
      <c r="B1376" s="278"/>
      <c r="C1376" s="278"/>
      <c r="D1376" s="278"/>
      <c r="E1376" s="278"/>
      <c r="F1376" s="278"/>
      <c r="G1376" s="278"/>
    </row>
    <row r="1377" spans="1:7" x14ac:dyDescent="0.25">
      <c r="A1377" s="77"/>
      <c r="B1377" s="278"/>
      <c r="C1377" s="278"/>
      <c r="D1377" s="278"/>
      <c r="E1377" s="278"/>
      <c r="F1377" s="278"/>
      <c r="G1377" s="278"/>
    </row>
    <row r="1378" spans="1:7" x14ac:dyDescent="0.25">
      <c r="A1378" s="77"/>
      <c r="B1378" s="278"/>
      <c r="C1378" s="278"/>
      <c r="D1378" s="278"/>
      <c r="E1378" s="278"/>
      <c r="F1378" s="278"/>
      <c r="G1378" s="278"/>
    </row>
    <row r="1379" spans="1:7" x14ac:dyDescent="0.25">
      <c r="A1379" s="77"/>
      <c r="B1379" s="278"/>
      <c r="C1379" s="278"/>
      <c r="D1379" s="278"/>
      <c r="E1379" s="278"/>
      <c r="F1379" s="278"/>
      <c r="G1379" s="278"/>
    </row>
    <row r="1380" spans="1:7" x14ac:dyDescent="0.25">
      <c r="A1380" s="77"/>
      <c r="B1380" s="278"/>
      <c r="C1380" s="278"/>
      <c r="D1380" s="278"/>
      <c r="E1380" s="278"/>
      <c r="F1380" s="278"/>
      <c r="G1380" s="278"/>
    </row>
    <row r="1381" spans="1:7" x14ac:dyDescent="0.25">
      <c r="A1381" s="77"/>
      <c r="B1381" s="278"/>
      <c r="C1381" s="278"/>
      <c r="D1381" s="278"/>
      <c r="E1381" s="278"/>
      <c r="F1381" s="278"/>
      <c r="G1381" s="278"/>
    </row>
    <row r="1382" spans="1:7" x14ac:dyDescent="0.25">
      <c r="A1382" s="77"/>
      <c r="B1382" s="278"/>
      <c r="C1382" s="278"/>
      <c r="D1382" s="278"/>
      <c r="E1382" s="278"/>
      <c r="F1382" s="278"/>
      <c r="G1382" s="278"/>
    </row>
    <row r="1383" spans="1:7" x14ac:dyDescent="0.25">
      <c r="A1383" s="77"/>
      <c r="B1383" s="278"/>
      <c r="C1383" s="278"/>
      <c r="D1383" s="278"/>
      <c r="E1383" s="278"/>
      <c r="F1383" s="278"/>
      <c r="G1383" s="278"/>
    </row>
    <row r="1384" spans="1:7" x14ac:dyDescent="0.25">
      <c r="A1384" s="77"/>
      <c r="B1384" s="278"/>
      <c r="C1384" s="278"/>
      <c r="D1384" s="278"/>
      <c r="E1384" s="278"/>
      <c r="F1384" s="278"/>
      <c r="G1384" s="278"/>
    </row>
    <row r="1385" spans="1:7" x14ac:dyDescent="0.25">
      <c r="A1385" s="77"/>
      <c r="B1385" s="278"/>
      <c r="C1385" s="278"/>
      <c r="D1385" s="278"/>
      <c r="E1385" s="278"/>
      <c r="F1385" s="278"/>
      <c r="G1385" s="278"/>
    </row>
    <row r="1386" spans="1:7" x14ac:dyDescent="0.25">
      <c r="A1386" s="77"/>
      <c r="B1386" s="278"/>
      <c r="C1386" s="278"/>
      <c r="D1386" s="278"/>
      <c r="E1386" s="278"/>
      <c r="F1386" s="278"/>
      <c r="G1386" s="278"/>
    </row>
    <row r="1387" spans="1:7" x14ac:dyDescent="0.25">
      <c r="A1387" s="77"/>
      <c r="B1387" s="278"/>
      <c r="C1387" s="278"/>
      <c r="D1387" s="278"/>
      <c r="E1387" s="278"/>
      <c r="F1387" s="278"/>
      <c r="G1387" s="278"/>
    </row>
    <row r="1388" spans="1:7" x14ac:dyDescent="0.25">
      <c r="A1388" s="77"/>
      <c r="B1388" s="278"/>
      <c r="C1388" s="278"/>
      <c r="D1388" s="278"/>
      <c r="E1388" s="278"/>
      <c r="F1388" s="278"/>
      <c r="G1388" s="278"/>
    </row>
    <row r="1389" spans="1:7" x14ac:dyDescent="0.25">
      <c r="A1389" s="77"/>
      <c r="B1389" s="278"/>
      <c r="C1389" s="278"/>
      <c r="D1389" s="278"/>
      <c r="E1389" s="278"/>
      <c r="F1389" s="278"/>
      <c r="G1389" s="278"/>
    </row>
    <row r="1390" spans="1:7" x14ac:dyDescent="0.25">
      <c r="A1390" s="77"/>
      <c r="B1390" s="278"/>
      <c r="C1390" s="278"/>
      <c r="D1390" s="278"/>
      <c r="E1390" s="278"/>
      <c r="F1390" s="278"/>
      <c r="G1390" s="278"/>
    </row>
    <row r="1391" spans="1:7" x14ac:dyDescent="0.25">
      <c r="A1391" s="77"/>
      <c r="B1391" s="278"/>
      <c r="C1391" s="278"/>
      <c r="D1391" s="278"/>
      <c r="E1391" s="278"/>
      <c r="F1391" s="278"/>
      <c r="G1391" s="278"/>
    </row>
    <row r="1392" spans="1:7" x14ac:dyDescent="0.25">
      <c r="A1392" s="77"/>
      <c r="B1392" s="278"/>
      <c r="C1392" s="278"/>
      <c r="D1392" s="278"/>
      <c r="E1392" s="278"/>
      <c r="F1392" s="278"/>
      <c r="G1392" s="278"/>
    </row>
    <row r="1393" spans="1:7" x14ac:dyDescent="0.25">
      <c r="A1393" s="77"/>
      <c r="B1393" s="278"/>
      <c r="C1393" s="278"/>
      <c r="D1393" s="278"/>
      <c r="E1393" s="278"/>
      <c r="F1393" s="278"/>
      <c r="G1393" s="278"/>
    </row>
    <row r="1394" spans="1:7" x14ac:dyDescent="0.25">
      <c r="A1394" s="77"/>
      <c r="B1394" s="278"/>
      <c r="C1394" s="278"/>
      <c r="D1394" s="278"/>
      <c r="E1394" s="278"/>
      <c r="F1394" s="278"/>
      <c r="G1394" s="278"/>
    </row>
    <row r="1395" spans="1:7" x14ac:dyDescent="0.25">
      <c r="A1395" s="77"/>
      <c r="B1395" s="278"/>
      <c r="C1395" s="278"/>
      <c r="D1395" s="278"/>
      <c r="E1395" s="278"/>
      <c r="F1395" s="278"/>
      <c r="G1395" s="278"/>
    </row>
    <row r="1396" spans="1:7" x14ac:dyDescent="0.25">
      <c r="A1396" s="77"/>
      <c r="B1396" s="278"/>
      <c r="C1396" s="278"/>
      <c r="D1396" s="278"/>
      <c r="E1396" s="278"/>
      <c r="F1396" s="278"/>
      <c r="G1396" s="278"/>
    </row>
    <row r="1397" spans="1:7" x14ac:dyDescent="0.25">
      <c r="A1397" s="77"/>
      <c r="B1397" s="278"/>
      <c r="C1397" s="278"/>
      <c r="D1397" s="278"/>
      <c r="E1397" s="278"/>
      <c r="F1397" s="278"/>
      <c r="G1397" s="278"/>
    </row>
    <row r="1398" spans="1:7" x14ac:dyDescent="0.25">
      <c r="A1398" s="77"/>
      <c r="B1398" s="278"/>
      <c r="C1398" s="278"/>
      <c r="D1398" s="278"/>
      <c r="E1398" s="278"/>
      <c r="F1398" s="278"/>
      <c r="G1398" s="278"/>
    </row>
    <row r="1399" spans="1:7" x14ac:dyDescent="0.25">
      <c r="A1399" s="77"/>
      <c r="B1399" s="278"/>
      <c r="C1399" s="278"/>
      <c r="D1399" s="278"/>
      <c r="E1399" s="278"/>
      <c r="F1399" s="278"/>
      <c r="G1399" s="278"/>
    </row>
    <row r="1400" spans="1:7" x14ac:dyDescent="0.25">
      <c r="A1400" s="77"/>
      <c r="B1400" s="278"/>
      <c r="C1400" s="278"/>
      <c r="D1400" s="278"/>
      <c r="E1400" s="278"/>
      <c r="F1400" s="278"/>
      <c r="G1400" s="278"/>
    </row>
    <row r="1401" spans="1:7" x14ac:dyDescent="0.25">
      <c r="A1401" s="77"/>
      <c r="B1401" s="278"/>
      <c r="C1401" s="278"/>
      <c r="D1401" s="278"/>
      <c r="E1401" s="278"/>
      <c r="F1401" s="278"/>
      <c r="G1401" s="278"/>
    </row>
    <row r="1402" spans="1:7" x14ac:dyDescent="0.25">
      <c r="A1402" s="77"/>
      <c r="B1402" s="278"/>
      <c r="C1402" s="278"/>
      <c r="D1402" s="278"/>
      <c r="E1402" s="278"/>
      <c r="F1402" s="278"/>
      <c r="G1402" s="278"/>
    </row>
    <row r="1403" spans="1:7" x14ac:dyDescent="0.25">
      <c r="A1403" s="77"/>
      <c r="B1403" s="278"/>
      <c r="C1403" s="278"/>
      <c r="D1403" s="278"/>
      <c r="E1403" s="278"/>
      <c r="F1403" s="278"/>
      <c r="G1403" s="278"/>
    </row>
    <row r="1404" spans="1:7" x14ac:dyDescent="0.25">
      <c r="A1404" s="77"/>
      <c r="B1404" s="278"/>
      <c r="C1404" s="278"/>
      <c r="D1404" s="278"/>
      <c r="E1404" s="278"/>
      <c r="F1404" s="278"/>
      <c r="G1404" s="278"/>
    </row>
    <row r="1405" spans="1:7" x14ac:dyDescent="0.25">
      <c r="A1405" s="77"/>
      <c r="B1405" s="278"/>
      <c r="C1405" s="278"/>
      <c r="D1405" s="278"/>
      <c r="E1405" s="278"/>
      <c r="F1405" s="278"/>
      <c r="G1405" s="278"/>
    </row>
    <row r="1406" spans="1:7" x14ac:dyDescent="0.25">
      <c r="A1406" s="77"/>
      <c r="B1406" s="278"/>
      <c r="C1406" s="278"/>
      <c r="D1406" s="278"/>
      <c r="E1406" s="278"/>
      <c r="F1406" s="278"/>
      <c r="G1406" s="278"/>
    </row>
    <row r="1407" spans="1:7" x14ac:dyDescent="0.25">
      <c r="A1407" s="77"/>
      <c r="B1407" s="278"/>
      <c r="C1407" s="278"/>
      <c r="D1407" s="278"/>
      <c r="E1407" s="278"/>
      <c r="F1407" s="278"/>
      <c r="G1407" s="278"/>
    </row>
    <row r="1408" spans="1:7" x14ac:dyDescent="0.25">
      <c r="A1408" s="77"/>
      <c r="B1408" s="278"/>
      <c r="C1408" s="278"/>
      <c r="D1408" s="278"/>
      <c r="E1408" s="278"/>
      <c r="F1408" s="278"/>
      <c r="G1408" s="278"/>
    </row>
    <row r="1409" spans="1:7" x14ac:dyDescent="0.25">
      <c r="A1409" s="77"/>
      <c r="B1409" s="278"/>
      <c r="C1409" s="278"/>
      <c r="D1409" s="278"/>
      <c r="E1409" s="278"/>
      <c r="F1409" s="278"/>
      <c r="G1409" s="278"/>
    </row>
    <row r="1410" spans="1:7" x14ac:dyDescent="0.25">
      <c r="A1410" s="77"/>
      <c r="B1410" s="278"/>
      <c r="C1410" s="278"/>
      <c r="D1410" s="278"/>
      <c r="E1410" s="278"/>
      <c r="F1410" s="278"/>
      <c r="G1410" s="278"/>
    </row>
    <row r="1411" spans="1:7" x14ac:dyDescent="0.25">
      <c r="A1411" s="77"/>
      <c r="B1411" s="278"/>
      <c r="C1411" s="278"/>
      <c r="D1411" s="278"/>
      <c r="E1411" s="278"/>
      <c r="F1411" s="278"/>
      <c r="G1411" s="278"/>
    </row>
    <row r="1412" spans="1:7" x14ac:dyDescent="0.25">
      <c r="A1412" s="77"/>
      <c r="B1412" s="278"/>
      <c r="C1412" s="278"/>
      <c r="D1412" s="278"/>
      <c r="E1412" s="278"/>
      <c r="F1412" s="278"/>
      <c r="G1412" s="278"/>
    </row>
    <row r="1413" spans="1:7" x14ac:dyDescent="0.25">
      <c r="A1413" s="77"/>
      <c r="B1413" s="278"/>
      <c r="C1413" s="278"/>
      <c r="D1413" s="278"/>
      <c r="E1413" s="278"/>
      <c r="F1413" s="278"/>
      <c r="G1413" s="278"/>
    </row>
    <row r="1414" spans="1:7" x14ac:dyDescent="0.25">
      <c r="A1414" s="77"/>
      <c r="B1414" s="278"/>
      <c r="C1414" s="278"/>
      <c r="D1414" s="278"/>
      <c r="E1414" s="278"/>
      <c r="F1414" s="278"/>
      <c r="G1414" s="278"/>
    </row>
    <row r="1415" spans="1:7" x14ac:dyDescent="0.25">
      <c r="A1415" s="77"/>
      <c r="B1415" s="278"/>
      <c r="C1415" s="278"/>
      <c r="D1415" s="278"/>
      <c r="E1415" s="278"/>
      <c r="F1415" s="278"/>
      <c r="G1415" s="278"/>
    </row>
    <row r="1416" spans="1:7" x14ac:dyDescent="0.25">
      <c r="A1416" s="77"/>
      <c r="B1416" s="278"/>
      <c r="C1416" s="278"/>
      <c r="D1416" s="278"/>
      <c r="E1416" s="278"/>
      <c r="F1416" s="278"/>
      <c r="G1416" s="278"/>
    </row>
    <row r="1417" spans="1:7" x14ac:dyDescent="0.25">
      <c r="A1417" s="77"/>
      <c r="B1417" s="278"/>
      <c r="C1417" s="278"/>
      <c r="D1417" s="278"/>
      <c r="E1417" s="278"/>
      <c r="F1417" s="278"/>
      <c r="G1417" s="278"/>
    </row>
    <row r="1418" spans="1:7" x14ac:dyDescent="0.25">
      <c r="A1418" s="77"/>
      <c r="B1418" s="278"/>
      <c r="C1418" s="278"/>
      <c r="D1418" s="278"/>
      <c r="E1418" s="278"/>
      <c r="F1418" s="278"/>
      <c r="G1418" s="278"/>
    </row>
    <row r="1419" spans="1:7" x14ac:dyDescent="0.25">
      <c r="A1419" s="77"/>
      <c r="B1419" s="278"/>
      <c r="C1419" s="278"/>
      <c r="D1419" s="278"/>
      <c r="E1419" s="278"/>
      <c r="F1419" s="278"/>
      <c r="G1419" s="278"/>
    </row>
    <row r="1420" spans="1:7" x14ac:dyDescent="0.25">
      <c r="A1420" s="77"/>
      <c r="B1420" s="278"/>
      <c r="C1420" s="278"/>
      <c r="D1420" s="278"/>
      <c r="E1420" s="278"/>
      <c r="F1420" s="278"/>
      <c r="G1420" s="278"/>
    </row>
    <row r="1421" spans="1:7" x14ac:dyDescent="0.25">
      <c r="A1421" s="77"/>
      <c r="B1421" s="278"/>
      <c r="C1421" s="278"/>
      <c r="D1421" s="278"/>
      <c r="E1421" s="278"/>
      <c r="F1421" s="278"/>
      <c r="G1421" s="278"/>
    </row>
    <row r="1422" spans="1:7" x14ac:dyDescent="0.25">
      <c r="A1422" s="77"/>
      <c r="B1422" s="278"/>
      <c r="C1422" s="278"/>
      <c r="D1422" s="278"/>
      <c r="E1422" s="278"/>
      <c r="F1422" s="278"/>
      <c r="G1422" s="278"/>
    </row>
    <row r="1423" spans="1:7" x14ac:dyDescent="0.25">
      <c r="A1423" s="77"/>
      <c r="B1423" s="278"/>
      <c r="C1423" s="278"/>
      <c r="D1423" s="278"/>
      <c r="E1423" s="278"/>
      <c r="F1423" s="278"/>
      <c r="G1423" s="278"/>
    </row>
    <row r="1424" spans="1:7" x14ac:dyDescent="0.25">
      <c r="A1424" s="77"/>
      <c r="B1424" s="278"/>
      <c r="C1424" s="278"/>
      <c r="D1424" s="278"/>
      <c r="E1424" s="278"/>
      <c r="F1424" s="278"/>
      <c r="G1424" s="278"/>
    </row>
    <row r="1425" spans="1:7" x14ac:dyDescent="0.25">
      <c r="A1425" s="77"/>
      <c r="B1425" s="278"/>
      <c r="C1425" s="278"/>
      <c r="D1425" s="278"/>
      <c r="E1425" s="278"/>
      <c r="F1425" s="278"/>
      <c r="G1425" s="278"/>
    </row>
    <row r="1426" spans="1:7" x14ac:dyDescent="0.25">
      <c r="A1426" s="77"/>
      <c r="B1426" s="278"/>
      <c r="C1426" s="278"/>
      <c r="D1426" s="278"/>
      <c r="E1426" s="278"/>
      <c r="F1426" s="278"/>
      <c r="G1426" s="278"/>
    </row>
    <row r="1427" spans="1:7" x14ac:dyDescent="0.25">
      <c r="A1427" s="77"/>
      <c r="B1427" s="278"/>
      <c r="C1427" s="278"/>
      <c r="D1427" s="278"/>
      <c r="E1427" s="278"/>
      <c r="F1427" s="278"/>
      <c r="G1427" s="278"/>
    </row>
    <row r="1428" spans="1:7" x14ac:dyDescent="0.25">
      <c r="A1428" s="77"/>
      <c r="B1428" s="278"/>
      <c r="C1428" s="278"/>
      <c r="D1428" s="278"/>
      <c r="E1428" s="278"/>
      <c r="F1428" s="278"/>
      <c r="G1428" s="278"/>
    </row>
    <row r="1429" spans="1:7" x14ac:dyDescent="0.25">
      <c r="A1429" s="77"/>
      <c r="B1429" s="278"/>
      <c r="C1429" s="278"/>
      <c r="D1429" s="278"/>
      <c r="E1429" s="278"/>
      <c r="F1429" s="278"/>
      <c r="G1429" s="278"/>
    </row>
    <row r="1430" spans="1:7" x14ac:dyDescent="0.25">
      <c r="A1430" s="77"/>
      <c r="B1430" s="278"/>
      <c r="C1430" s="278"/>
      <c r="D1430" s="278"/>
      <c r="E1430" s="278"/>
      <c r="F1430" s="278"/>
      <c r="G1430" s="278"/>
    </row>
    <row r="1431" spans="1:7" x14ac:dyDescent="0.25">
      <c r="A1431" s="77"/>
      <c r="B1431" s="278"/>
      <c r="C1431" s="278"/>
      <c r="D1431" s="278"/>
      <c r="E1431" s="278"/>
      <c r="F1431" s="278"/>
      <c r="G1431" s="278"/>
    </row>
    <row r="1432" spans="1:7" x14ac:dyDescent="0.25">
      <c r="A1432" s="77"/>
      <c r="B1432" s="278"/>
      <c r="C1432" s="278"/>
      <c r="D1432" s="278"/>
      <c r="E1432" s="278"/>
      <c r="F1432" s="278"/>
      <c r="G1432" s="278"/>
    </row>
    <row r="1433" spans="1:7" x14ac:dyDescent="0.25">
      <c r="A1433" s="77"/>
      <c r="B1433" s="278"/>
      <c r="C1433" s="278"/>
      <c r="D1433" s="278"/>
      <c r="E1433" s="278"/>
      <c r="F1433" s="278"/>
      <c r="G1433" s="278"/>
    </row>
    <row r="1434" spans="1:7" x14ac:dyDescent="0.25">
      <c r="A1434" s="77"/>
      <c r="B1434" s="278"/>
      <c r="C1434" s="278"/>
      <c r="D1434" s="278"/>
      <c r="E1434" s="278"/>
      <c r="F1434" s="278"/>
      <c r="G1434" s="278"/>
    </row>
    <row r="1435" spans="1:7" x14ac:dyDescent="0.25">
      <c r="A1435" s="77"/>
      <c r="B1435" s="278"/>
      <c r="C1435" s="278"/>
      <c r="D1435" s="278"/>
      <c r="E1435" s="278"/>
      <c r="F1435" s="278"/>
      <c r="G1435" s="278"/>
    </row>
    <row r="1436" spans="1:7" x14ac:dyDescent="0.25">
      <c r="A1436" s="77"/>
      <c r="B1436" s="278"/>
      <c r="C1436" s="278"/>
      <c r="D1436" s="278"/>
      <c r="E1436" s="278"/>
      <c r="F1436" s="278"/>
      <c r="G1436" s="278"/>
    </row>
    <row r="1437" spans="1:7" x14ac:dyDescent="0.25">
      <c r="A1437" s="77"/>
      <c r="B1437" s="278"/>
      <c r="C1437" s="278"/>
      <c r="D1437" s="278"/>
      <c r="E1437" s="278"/>
      <c r="F1437" s="278"/>
      <c r="G1437" s="278"/>
    </row>
    <row r="1438" spans="1:7" x14ac:dyDescent="0.25">
      <c r="A1438" s="77"/>
      <c r="B1438" s="278"/>
      <c r="C1438" s="278"/>
      <c r="D1438" s="278"/>
      <c r="E1438" s="278"/>
      <c r="F1438" s="278"/>
      <c r="G1438" s="278"/>
    </row>
    <row r="1439" spans="1:7" x14ac:dyDescent="0.25">
      <c r="A1439" s="77"/>
      <c r="B1439" s="278"/>
      <c r="C1439" s="278"/>
      <c r="D1439" s="278"/>
      <c r="E1439" s="278"/>
      <c r="F1439" s="278"/>
      <c r="G1439" s="278"/>
    </row>
    <row r="1440" spans="1:7" x14ac:dyDescent="0.25">
      <c r="A1440" s="77"/>
      <c r="B1440" s="278"/>
      <c r="C1440" s="278"/>
      <c r="D1440" s="278"/>
      <c r="E1440" s="278"/>
      <c r="F1440" s="278"/>
      <c r="G1440" s="278"/>
    </row>
    <row r="1441" spans="1:7" x14ac:dyDescent="0.25">
      <c r="A1441" s="77"/>
      <c r="B1441" s="278"/>
      <c r="C1441" s="278"/>
      <c r="D1441" s="278"/>
      <c r="E1441" s="278"/>
      <c r="F1441" s="278"/>
      <c r="G1441" s="278"/>
    </row>
    <row r="1442" spans="1:7" x14ac:dyDescent="0.25">
      <c r="A1442" s="77"/>
      <c r="B1442" s="278"/>
      <c r="C1442" s="278"/>
      <c r="D1442" s="278"/>
      <c r="E1442" s="278"/>
      <c r="F1442" s="278"/>
      <c r="G1442" s="278"/>
    </row>
    <row r="1443" spans="1:7" x14ac:dyDescent="0.25">
      <c r="A1443" s="77"/>
      <c r="B1443" s="278"/>
      <c r="C1443" s="278"/>
      <c r="D1443" s="278"/>
      <c r="E1443" s="278"/>
      <c r="F1443" s="278"/>
      <c r="G1443" s="278"/>
    </row>
    <row r="1444" spans="1:7" x14ac:dyDescent="0.25">
      <c r="A1444" s="77"/>
      <c r="B1444" s="278"/>
      <c r="C1444" s="278"/>
      <c r="D1444" s="278"/>
      <c r="E1444" s="278"/>
      <c r="F1444" s="278"/>
      <c r="G1444" s="278"/>
    </row>
    <row r="1445" spans="1:7" x14ac:dyDescent="0.25">
      <c r="A1445" s="77"/>
      <c r="B1445" s="278"/>
      <c r="C1445" s="278"/>
      <c r="D1445" s="278"/>
      <c r="E1445" s="278"/>
      <c r="F1445" s="278"/>
      <c r="G1445" s="278"/>
    </row>
    <row r="1446" spans="1:7" x14ac:dyDescent="0.25">
      <c r="A1446" s="77"/>
      <c r="B1446" s="278"/>
      <c r="C1446" s="278"/>
      <c r="D1446" s="278"/>
      <c r="E1446" s="278"/>
      <c r="F1446" s="278"/>
      <c r="G1446" s="278"/>
    </row>
    <row r="1447" spans="1:7" x14ac:dyDescent="0.25">
      <c r="A1447" s="77"/>
      <c r="B1447" s="278"/>
      <c r="C1447" s="278"/>
      <c r="D1447" s="278"/>
      <c r="E1447" s="278"/>
      <c r="F1447" s="278"/>
      <c r="G1447" s="278"/>
    </row>
    <row r="1448" spans="1:7" x14ac:dyDescent="0.25">
      <c r="A1448" s="77"/>
      <c r="B1448" s="278"/>
      <c r="C1448" s="278"/>
      <c r="D1448" s="278"/>
      <c r="E1448" s="278"/>
      <c r="F1448" s="278"/>
      <c r="G1448" s="278"/>
    </row>
    <row r="1449" spans="1:7" x14ac:dyDescent="0.25">
      <c r="A1449" s="77"/>
      <c r="B1449" s="278"/>
      <c r="C1449" s="278"/>
      <c r="D1449" s="278"/>
      <c r="E1449" s="278"/>
      <c r="F1449" s="278"/>
      <c r="G1449" s="278"/>
    </row>
    <row r="1450" spans="1:7" x14ac:dyDescent="0.25">
      <c r="A1450" s="77"/>
      <c r="B1450" s="278"/>
      <c r="C1450" s="278"/>
      <c r="D1450" s="278"/>
      <c r="E1450" s="278"/>
      <c r="F1450" s="278"/>
      <c r="G1450" s="278"/>
    </row>
    <row r="1451" spans="1:7" x14ac:dyDescent="0.25">
      <c r="A1451" s="77"/>
      <c r="B1451" s="278"/>
      <c r="C1451" s="278"/>
      <c r="D1451" s="278"/>
      <c r="E1451" s="278"/>
      <c r="F1451" s="278"/>
      <c r="G1451" s="278"/>
    </row>
    <row r="1452" spans="1:7" x14ac:dyDescent="0.25">
      <c r="A1452" s="77"/>
      <c r="B1452" s="278"/>
      <c r="C1452" s="278"/>
      <c r="D1452" s="278"/>
      <c r="E1452" s="278"/>
      <c r="F1452" s="278"/>
      <c r="G1452" s="278"/>
    </row>
    <row r="1453" spans="1:7" x14ac:dyDescent="0.25">
      <c r="A1453" s="77"/>
      <c r="B1453" s="278"/>
      <c r="C1453" s="278"/>
      <c r="D1453" s="278"/>
      <c r="E1453" s="278"/>
      <c r="F1453" s="278"/>
      <c r="G1453" s="278"/>
    </row>
    <row r="1454" spans="1:7" x14ac:dyDescent="0.25">
      <c r="A1454" s="77"/>
      <c r="B1454" s="278"/>
      <c r="C1454" s="278"/>
      <c r="D1454" s="278"/>
      <c r="E1454" s="278"/>
      <c r="F1454" s="278"/>
      <c r="G1454" s="278"/>
    </row>
    <row r="1455" spans="1:7" x14ac:dyDescent="0.25">
      <c r="A1455" s="77"/>
      <c r="B1455" s="278"/>
      <c r="C1455" s="278"/>
      <c r="D1455" s="278"/>
      <c r="E1455" s="278"/>
      <c r="F1455" s="278"/>
      <c r="G1455" s="278"/>
    </row>
    <row r="1456" spans="1:7" x14ac:dyDescent="0.25">
      <c r="A1456" s="77"/>
      <c r="B1456" s="278"/>
      <c r="C1456" s="278"/>
      <c r="D1456" s="278"/>
      <c r="E1456" s="278"/>
      <c r="F1456" s="278"/>
      <c r="G1456" s="278"/>
    </row>
    <row r="1457" spans="1:7" x14ac:dyDescent="0.25">
      <c r="A1457" s="77"/>
      <c r="B1457" s="278"/>
      <c r="C1457" s="278"/>
      <c r="D1457" s="278"/>
      <c r="E1457" s="278"/>
      <c r="F1457" s="278"/>
      <c r="G1457" s="278"/>
    </row>
    <row r="1458" spans="1:7" x14ac:dyDescent="0.25">
      <c r="A1458" s="77"/>
      <c r="B1458" s="278"/>
      <c r="C1458" s="278"/>
      <c r="D1458" s="278"/>
      <c r="E1458" s="278"/>
      <c r="F1458" s="278"/>
      <c r="G1458" s="278"/>
    </row>
    <row r="1459" spans="1:7" x14ac:dyDescent="0.25">
      <c r="A1459" s="77"/>
      <c r="B1459" s="278"/>
      <c r="C1459" s="278"/>
      <c r="D1459" s="278"/>
      <c r="E1459" s="278"/>
      <c r="F1459" s="278"/>
      <c r="G1459" s="278"/>
    </row>
    <row r="1460" spans="1:7" x14ac:dyDescent="0.25">
      <c r="A1460" s="77"/>
      <c r="B1460" s="278"/>
      <c r="C1460" s="278"/>
      <c r="D1460" s="278"/>
      <c r="E1460" s="278"/>
      <c r="F1460" s="278"/>
      <c r="G1460" s="278"/>
    </row>
    <row r="1461" spans="1:7" x14ac:dyDescent="0.25">
      <c r="A1461" s="77"/>
      <c r="B1461" s="278"/>
      <c r="C1461" s="278"/>
      <c r="D1461" s="278"/>
      <c r="E1461" s="278"/>
      <c r="F1461" s="278"/>
      <c r="G1461" s="278"/>
    </row>
    <row r="1462" spans="1:7" x14ac:dyDescent="0.25">
      <c r="A1462" s="77"/>
      <c r="B1462" s="278"/>
      <c r="C1462" s="278"/>
      <c r="D1462" s="278"/>
      <c r="E1462" s="278"/>
      <c r="F1462" s="278"/>
      <c r="G1462" s="278"/>
    </row>
    <row r="1463" spans="1:7" x14ac:dyDescent="0.25">
      <c r="A1463" s="77"/>
      <c r="B1463" s="278"/>
      <c r="C1463" s="278"/>
      <c r="D1463" s="278"/>
      <c r="E1463" s="278"/>
      <c r="F1463" s="278"/>
      <c r="G1463" s="278"/>
    </row>
    <row r="1464" spans="1:7" x14ac:dyDescent="0.25">
      <c r="A1464" s="77"/>
      <c r="B1464" s="278"/>
      <c r="C1464" s="278"/>
      <c r="D1464" s="278"/>
      <c r="E1464" s="278"/>
      <c r="F1464" s="278"/>
      <c r="G1464" s="278"/>
    </row>
    <row r="1465" spans="1:7" x14ac:dyDescent="0.25">
      <c r="A1465" s="77"/>
      <c r="B1465" s="278"/>
      <c r="C1465" s="278"/>
      <c r="D1465" s="278"/>
      <c r="E1465" s="278"/>
      <c r="F1465" s="278"/>
      <c r="G1465" s="278"/>
    </row>
    <row r="1466" spans="1:7" x14ac:dyDescent="0.25">
      <c r="A1466" s="77"/>
      <c r="B1466" s="278"/>
      <c r="C1466" s="278"/>
      <c r="D1466" s="278"/>
      <c r="E1466" s="278"/>
      <c r="F1466" s="278"/>
      <c r="G1466" s="278"/>
    </row>
    <row r="1467" spans="1:7" x14ac:dyDescent="0.25">
      <c r="A1467" s="77"/>
      <c r="B1467" s="278"/>
      <c r="C1467" s="278"/>
      <c r="D1467" s="278"/>
      <c r="E1467" s="278"/>
      <c r="F1467" s="278"/>
      <c r="G1467" s="278"/>
    </row>
    <row r="1468" spans="1:7" x14ac:dyDescent="0.25">
      <c r="A1468" s="77"/>
      <c r="B1468" s="278"/>
      <c r="C1468" s="278"/>
      <c r="D1468" s="278"/>
      <c r="E1468" s="278"/>
      <c r="F1468" s="278"/>
      <c r="G1468" s="278"/>
    </row>
    <row r="1469" spans="1:7" x14ac:dyDescent="0.25">
      <c r="A1469" s="77"/>
      <c r="B1469" s="278"/>
      <c r="C1469" s="278"/>
      <c r="D1469" s="278"/>
      <c r="E1469" s="278"/>
      <c r="F1469" s="278"/>
      <c r="G1469" s="278"/>
    </row>
    <row r="1470" spans="1:7" x14ac:dyDescent="0.25">
      <c r="A1470" s="77"/>
      <c r="B1470" s="278"/>
      <c r="C1470" s="278"/>
      <c r="D1470" s="278"/>
      <c r="E1470" s="278"/>
      <c r="F1470" s="278"/>
      <c r="G1470" s="278"/>
    </row>
    <row r="1471" spans="1:7" x14ac:dyDescent="0.25">
      <c r="A1471" s="77"/>
      <c r="B1471" s="278"/>
      <c r="C1471" s="278"/>
      <c r="D1471" s="278"/>
      <c r="E1471" s="278"/>
      <c r="F1471" s="278"/>
      <c r="G1471" s="278"/>
    </row>
    <row r="1472" spans="1:7" x14ac:dyDescent="0.25">
      <c r="A1472" s="77"/>
      <c r="B1472" s="278"/>
      <c r="C1472" s="278"/>
      <c r="D1472" s="278"/>
      <c r="E1472" s="278"/>
      <c r="F1472" s="278"/>
      <c r="G1472" s="278"/>
    </row>
    <row r="1473" spans="1:7" x14ac:dyDescent="0.25">
      <c r="A1473" s="77"/>
      <c r="B1473" s="278"/>
      <c r="C1473" s="278"/>
      <c r="D1473" s="278"/>
      <c r="E1473" s="278"/>
      <c r="F1473" s="278"/>
      <c r="G1473" s="278"/>
    </row>
    <row r="1474" spans="1:7" x14ac:dyDescent="0.25">
      <c r="A1474" s="77"/>
      <c r="B1474" s="278"/>
      <c r="C1474" s="278"/>
      <c r="D1474" s="278"/>
      <c r="E1474" s="278"/>
      <c r="F1474" s="278"/>
      <c r="G1474" s="278"/>
    </row>
    <row r="1475" spans="1:7" x14ac:dyDescent="0.25">
      <c r="A1475" s="77"/>
      <c r="B1475" s="278"/>
      <c r="C1475" s="278"/>
      <c r="D1475" s="278"/>
      <c r="E1475" s="278"/>
      <c r="F1475" s="278"/>
      <c r="G1475" s="278"/>
    </row>
    <row r="1476" spans="1:7" x14ac:dyDescent="0.25">
      <c r="A1476" s="77"/>
      <c r="B1476" s="278"/>
      <c r="C1476" s="278"/>
      <c r="D1476" s="278"/>
      <c r="E1476" s="278"/>
      <c r="F1476" s="278"/>
      <c r="G1476" s="278"/>
    </row>
    <row r="1477" spans="1:7" x14ac:dyDescent="0.25">
      <c r="A1477" s="77"/>
      <c r="B1477" s="278"/>
      <c r="C1477" s="278"/>
      <c r="D1477" s="278"/>
      <c r="E1477" s="278"/>
      <c r="F1477" s="278"/>
      <c r="G1477" s="278"/>
    </row>
    <row r="1478" spans="1:7" x14ac:dyDescent="0.25">
      <c r="A1478" s="77"/>
      <c r="B1478" s="278"/>
      <c r="C1478" s="278"/>
      <c r="D1478" s="278"/>
      <c r="E1478" s="278"/>
      <c r="F1478" s="278"/>
      <c r="G1478" s="278"/>
    </row>
    <row r="1479" spans="1:7" x14ac:dyDescent="0.25">
      <c r="A1479" s="77"/>
      <c r="B1479" s="278"/>
      <c r="C1479" s="278"/>
      <c r="D1479" s="278"/>
      <c r="E1479" s="278"/>
      <c r="F1479" s="278"/>
      <c r="G1479" s="278"/>
    </row>
    <row r="1480" spans="1:7" x14ac:dyDescent="0.25">
      <c r="A1480" s="77"/>
      <c r="B1480" s="278"/>
      <c r="C1480" s="278"/>
      <c r="D1480" s="278"/>
      <c r="E1480" s="278"/>
      <c r="F1480" s="278"/>
      <c r="G1480" s="278"/>
    </row>
    <row r="1481" spans="1:7" x14ac:dyDescent="0.25">
      <c r="A1481" s="77"/>
      <c r="B1481" s="278"/>
      <c r="C1481" s="278"/>
      <c r="D1481" s="278"/>
      <c r="E1481" s="278"/>
      <c r="F1481" s="278"/>
      <c r="G1481" s="278"/>
    </row>
    <row r="1482" spans="1:7" x14ac:dyDescent="0.25">
      <c r="A1482" s="77"/>
      <c r="B1482" s="278"/>
      <c r="C1482" s="278"/>
      <c r="D1482" s="278"/>
      <c r="E1482" s="278"/>
      <c r="F1482" s="278"/>
      <c r="G1482" s="278"/>
    </row>
    <row r="1483" spans="1:7" x14ac:dyDescent="0.25">
      <c r="A1483" s="77"/>
      <c r="B1483" s="278"/>
      <c r="C1483" s="278"/>
      <c r="D1483" s="278"/>
      <c r="E1483" s="278"/>
      <c r="F1483" s="278"/>
      <c r="G1483" s="278"/>
    </row>
    <row r="1484" spans="1:7" x14ac:dyDescent="0.25">
      <c r="A1484" s="77"/>
      <c r="B1484" s="278"/>
      <c r="C1484" s="278"/>
      <c r="D1484" s="278"/>
      <c r="E1484" s="278"/>
      <c r="F1484" s="278"/>
      <c r="G1484" s="278"/>
    </row>
    <row r="1485" spans="1:7" x14ac:dyDescent="0.25">
      <c r="A1485" s="77"/>
      <c r="B1485" s="278"/>
      <c r="C1485" s="278"/>
      <c r="D1485" s="278"/>
      <c r="E1485" s="278"/>
      <c r="F1485" s="278"/>
      <c r="G1485" s="278"/>
    </row>
    <row r="1486" spans="1:7" x14ac:dyDescent="0.25">
      <c r="A1486" s="77"/>
      <c r="B1486" s="278"/>
      <c r="C1486" s="278"/>
      <c r="D1486" s="278"/>
      <c r="E1486" s="278"/>
      <c r="F1486" s="278"/>
      <c r="G1486" s="278"/>
    </row>
    <row r="1487" spans="1:7" x14ac:dyDescent="0.25">
      <c r="A1487" s="77"/>
      <c r="B1487" s="278"/>
      <c r="C1487" s="278"/>
      <c r="D1487" s="278"/>
      <c r="E1487" s="278"/>
      <c r="F1487" s="278"/>
      <c r="G1487" s="278"/>
    </row>
    <row r="1488" spans="1:7" x14ac:dyDescent="0.25">
      <c r="A1488" s="77"/>
      <c r="B1488" s="278"/>
      <c r="C1488" s="278"/>
      <c r="D1488" s="278"/>
      <c r="E1488" s="278"/>
      <c r="F1488" s="278"/>
      <c r="G1488" s="278"/>
    </row>
    <row r="1489" spans="1:7" x14ac:dyDescent="0.25">
      <c r="A1489" s="77"/>
      <c r="B1489" s="278"/>
      <c r="C1489" s="278"/>
      <c r="D1489" s="278"/>
      <c r="E1489" s="278"/>
      <c r="F1489" s="278"/>
      <c r="G1489" s="278"/>
    </row>
    <row r="1490" spans="1:7" x14ac:dyDescent="0.25">
      <c r="A1490" s="77"/>
      <c r="B1490" s="278"/>
      <c r="C1490" s="278"/>
      <c r="D1490" s="278"/>
      <c r="E1490" s="278"/>
      <c r="F1490" s="278"/>
      <c r="G1490" s="278"/>
    </row>
    <row r="1491" spans="1:7" x14ac:dyDescent="0.25">
      <c r="A1491" s="77"/>
      <c r="B1491" s="278"/>
      <c r="C1491" s="278"/>
      <c r="D1491" s="278"/>
      <c r="E1491" s="278"/>
      <c r="F1491" s="278"/>
      <c r="G1491" s="278"/>
    </row>
    <row r="1492" spans="1:7" x14ac:dyDescent="0.25">
      <c r="A1492" s="77"/>
      <c r="B1492" s="278"/>
      <c r="C1492" s="278"/>
      <c r="D1492" s="278"/>
      <c r="E1492" s="278"/>
      <c r="F1492" s="278"/>
      <c r="G1492" s="278"/>
    </row>
    <row r="1493" spans="1:7" x14ac:dyDescent="0.25">
      <c r="A1493" s="77"/>
      <c r="B1493" s="278"/>
      <c r="C1493" s="278"/>
      <c r="D1493" s="278"/>
      <c r="E1493" s="278"/>
      <c r="F1493" s="278"/>
      <c r="G1493" s="278"/>
    </row>
    <row r="1494" spans="1:7" x14ac:dyDescent="0.25">
      <c r="A1494" s="77"/>
      <c r="B1494" s="278"/>
      <c r="C1494" s="278"/>
      <c r="D1494" s="278"/>
      <c r="E1494" s="278"/>
      <c r="F1494" s="278"/>
      <c r="G1494" s="278"/>
    </row>
    <row r="1495" spans="1:7" x14ac:dyDescent="0.25">
      <c r="A1495" s="77"/>
      <c r="B1495" s="278"/>
      <c r="C1495" s="278"/>
      <c r="D1495" s="278"/>
      <c r="E1495" s="278"/>
      <c r="F1495" s="278"/>
      <c r="G1495" s="278"/>
    </row>
    <row r="1496" spans="1:7" x14ac:dyDescent="0.25">
      <c r="A1496" s="77"/>
      <c r="B1496" s="278"/>
      <c r="C1496" s="278"/>
      <c r="D1496" s="278"/>
      <c r="E1496" s="278"/>
      <c r="F1496" s="278"/>
      <c r="G1496" s="278"/>
    </row>
    <row r="1497" spans="1:7" x14ac:dyDescent="0.25">
      <c r="A1497" s="77"/>
      <c r="B1497" s="278"/>
      <c r="C1497" s="278"/>
      <c r="D1497" s="278"/>
      <c r="E1497" s="278"/>
      <c r="F1497" s="278"/>
      <c r="G1497" s="278"/>
    </row>
    <row r="1498" spans="1:7" x14ac:dyDescent="0.25">
      <c r="A1498" s="77"/>
      <c r="B1498" s="278"/>
      <c r="C1498" s="278"/>
      <c r="D1498" s="278"/>
      <c r="E1498" s="278"/>
      <c r="F1498" s="278"/>
      <c r="G1498" s="278"/>
    </row>
    <row r="1499" spans="1:7" x14ac:dyDescent="0.25">
      <c r="A1499" s="77"/>
      <c r="B1499" s="278"/>
      <c r="C1499" s="278"/>
      <c r="D1499" s="278"/>
      <c r="E1499" s="278"/>
      <c r="F1499" s="278"/>
      <c r="G1499" s="278"/>
    </row>
    <row r="1500" spans="1:7" x14ac:dyDescent="0.25">
      <c r="A1500" s="77"/>
      <c r="B1500" s="278"/>
      <c r="C1500" s="278"/>
      <c r="D1500" s="278"/>
      <c r="E1500" s="278"/>
      <c r="F1500" s="278"/>
      <c r="G1500" s="278"/>
    </row>
    <row r="1501" spans="1:7" x14ac:dyDescent="0.25">
      <c r="A1501" s="77"/>
      <c r="B1501" s="278"/>
      <c r="C1501" s="278"/>
      <c r="D1501" s="278"/>
      <c r="E1501" s="278"/>
      <c r="F1501" s="278"/>
      <c r="G1501" s="278"/>
    </row>
    <row r="1502" spans="1:7" x14ac:dyDescent="0.25">
      <c r="A1502" s="77"/>
      <c r="B1502" s="278"/>
      <c r="C1502" s="278"/>
      <c r="D1502" s="278"/>
      <c r="E1502" s="278"/>
      <c r="F1502" s="278"/>
      <c r="G1502" s="278"/>
    </row>
    <row r="1503" spans="1:7" x14ac:dyDescent="0.25">
      <c r="A1503" s="77"/>
      <c r="B1503" s="278"/>
      <c r="C1503" s="278"/>
      <c r="D1503" s="278"/>
      <c r="E1503" s="278"/>
      <c r="F1503" s="278"/>
      <c r="G1503" s="278"/>
    </row>
    <row r="1504" spans="1:7" x14ac:dyDescent="0.25">
      <c r="A1504" s="77"/>
      <c r="B1504" s="278"/>
      <c r="C1504" s="278"/>
      <c r="D1504" s="278"/>
      <c r="E1504" s="278"/>
      <c r="F1504" s="278"/>
      <c r="G1504" s="278"/>
    </row>
    <row r="1505" spans="1:7" x14ac:dyDescent="0.25">
      <c r="A1505" s="77"/>
      <c r="B1505" s="278"/>
      <c r="C1505" s="278"/>
      <c r="D1505" s="278"/>
      <c r="E1505" s="278"/>
      <c r="F1505" s="278"/>
      <c r="G1505" s="278"/>
    </row>
    <row r="1506" spans="1:7" x14ac:dyDescent="0.25">
      <c r="A1506" s="77"/>
      <c r="B1506" s="278"/>
      <c r="C1506" s="278"/>
      <c r="D1506" s="278"/>
      <c r="E1506" s="278"/>
      <c r="F1506" s="278"/>
      <c r="G1506" s="278"/>
    </row>
    <row r="1507" spans="1:7" x14ac:dyDescent="0.25">
      <c r="A1507" s="77"/>
      <c r="B1507" s="278"/>
      <c r="C1507" s="278"/>
      <c r="D1507" s="278"/>
      <c r="E1507" s="278"/>
      <c r="F1507" s="278"/>
      <c r="G1507" s="278"/>
    </row>
    <row r="1508" spans="1:7" x14ac:dyDescent="0.25">
      <c r="A1508" s="77"/>
      <c r="B1508" s="278"/>
      <c r="C1508" s="278"/>
      <c r="D1508" s="278"/>
      <c r="E1508" s="278"/>
      <c r="F1508" s="278"/>
      <c r="G1508" s="278"/>
    </row>
    <row r="1509" spans="1:7" x14ac:dyDescent="0.25">
      <c r="A1509" s="77"/>
      <c r="B1509" s="278"/>
      <c r="C1509" s="278"/>
      <c r="D1509" s="278"/>
      <c r="E1509" s="278"/>
      <c r="F1509" s="278"/>
      <c r="G1509" s="278"/>
    </row>
    <row r="1510" spans="1:7" x14ac:dyDescent="0.25">
      <c r="A1510" s="77"/>
      <c r="B1510" s="278"/>
      <c r="C1510" s="278"/>
      <c r="D1510" s="278"/>
      <c r="E1510" s="278"/>
      <c r="F1510" s="278"/>
      <c r="G1510" s="278"/>
    </row>
    <row r="1511" spans="1:7" x14ac:dyDescent="0.25">
      <c r="A1511" s="77"/>
      <c r="B1511" s="278"/>
      <c r="C1511" s="278"/>
      <c r="D1511" s="278"/>
      <c r="E1511" s="278"/>
      <c r="F1511" s="278"/>
      <c r="G1511" s="278"/>
    </row>
    <row r="1512" spans="1:7" x14ac:dyDescent="0.25">
      <c r="A1512" s="77"/>
      <c r="B1512" s="278"/>
      <c r="C1512" s="278"/>
      <c r="D1512" s="278"/>
      <c r="E1512" s="278"/>
      <c r="F1512" s="278"/>
      <c r="G1512" s="278"/>
    </row>
    <row r="1513" spans="1:7" x14ac:dyDescent="0.25">
      <c r="A1513" s="77"/>
      <c r="B1513" s="278"/>
      <c r="C1513" s="278"/>
      <c r="D1513" s="278"/>
      <c r="E1513" s="278"/>
      <c r="F1513" s="278"/>
      <c r="G1513" s="278"/>
    </row>
    <row r="1514" spans="1:7" x14ac:dyDescent="0.25">
      <c r="A1514" s="77"/>
      <c r="B1514" s="278"/>
      <c r="C1514" s="278"/>
      <c r="D1514" s="278"/>
      <c r="E1514" s="278"/>
      <c r="F1514" s="278"/>
      <c r="G1514" s="278"/>
    </row>
    <row r="1515" spans="1:7" x14ac:dyDescent="0.25">
      <c r="A1515" s="77"/>
      <c r="B1515" s="278"/>
      <c r="C1515" s="278"/>
      <c r="D1515" s="278"/>
      <c r="E1515" s="278"/>
      <c r="F1515" s="278"/>
      <c r="G1515" s="278"/>
    </row>
    <row r="1516" spans="1:7" x14ac:dyDescent="0.25">
      <c r="A1516" s="77"/>
      <c r="B1516" s="278"/>
      <c r="C1516" s="278"/>
      <c r="D1516" s="278"/>
      <c r="E1516" s="278"/>
      <c r="F1516" s="278"/>
      <c r="G1516" s="278"/>
    </row>
    <row r="1517" spans="1:7" x14ac:dyDescent="0.25">
      <c r="A1517" s="77"/>
      <c r="B1517" s="278"/>
      <c r="C1517" s="278"/>
      <c r="D1517" s="278"/>
      <c r="E1517" s="278"/>
      <c r="F1517" s="278"/>
      <c r="G1517" s="278"/>
    </row>
    <row r="1518" spans="1:7" x14ac:dyDescent="0.25">
      <c r="A1518" s="77"/>
      <c r="B1518" s="278"/>
      <c r="C1518" s="278"/>
      <c r="D1518" s="278"/>
      <c r="E1518" s="278"/>
      <c r="F1518" s="278"/>
      <c r="G1518" s="278"/>
    </row>
    <row r="1519" spans="1:7" x14ac:dyDescent="0.25">
      <c r="A1519" s="77"/>
      <c r="B1519" s="278"/>
      <c r="C1519" s="278"/>
      <c r="D1519" s="278"/>
      <c r="E1519" s="278"/>
      <c r="F1519" s="278"/>
      <c r="G1519" s="278"/>
    </row>
    <row r="1520" spans="1:7" x14ac:dyDescent="0.25">
      <c r="A1520" s="77"/>
      <c r="B1520" s="278"/>
      <c r="C1520" s="278"/>
      <c r="D1520" s="278"/>
      <c r="E1520" s="278"/>
      <c r="F1520" s="278"/>
      <c r="G1520" s="278"/>
    </row>
    <row r="1521" spans="1:7" x14ac:dyDescent="0.25">
      <c r="A1521" s="77"/>
      <c r="B1521" s="278"/>
      <c r="C1521" s="278"/>
      <c r="D1521" s="278"/>
      <c r="E1521" s="278"/>
      <c r="F1521" s="278"/>
      <c r="G1521" s="278"/>
    </row>
    <row r="1522" spans="1:7" x14ac:dyDescent="0.25">
      <c r="A1522" s="77"/>
      <c r="B1522" s="278"/>
      <c r="C1522" s="278"/>
      <c r="D1522" s="278"/>
      <c r="E1522" s="278"/>
      <c r="F1522" s="278"/>
      <c r="G1522" s="278"/>
    </row>
    <row r="1523" spans="1:7" x14ac:dyDescent="0.25">
      <c r="A1523" s="77"/>
      <c r="B1523" s="278"/>
      <c r="C1523" s="278"/>
      <c r="D1523" s="278"/>
      <c r="E1523" s="278"/>
      <c r="F1523" s="278"/>
      <c r="G1523" s="278"/>
    </row>
    <row r="1524" spans="1:7" x14ac:dyDescent="0.25">
      <c r="A1524" s="77"/>
      <c r="B1524" s="278"/>
      <c r="C1524" s="278"/>
      <c r="D1524" s="278"/>
      <c r="E1524" s="278"/>
      <c r="F1524" s="278"/>
      <c r="G1524" s="278"/>
    </row>
    <row r="1525" spans="1:7" x14ac:dyDescent="0.25">
      <c r="A1525" s="77"/>
      <c r="B1525" s="278"/>
      <c r="C1525" s="278"/>
      <c r="D1525" s="278"/>
      <c r="E1525" s="278"/>
      <c r="F1525" s="278"/>
      <c r="G1525" s="278"/>
    </row>
    <row r="1526" spans="1:7" x14ac:dyDescent="0.25">
      <c r="A1526" s="77"/>
      <c r="B1526" s="278"/>
      <c r="C1526" s="278"/>
      <c r="D1526" s="278"/>
      <c r="E1526" s="278"/>
      <c r="F1526" s="278"/>
      <c r="G1526" s="278"/>
    </row>
    <row r="1527" spans="1:7" x14ac:dyDescent="0.25">
      <c r="A1527" s="77"/>
      <c r="B1527" s="278"/>
      <c r="C1527" s="278"/>
      <c r="D1527" s="278"/>
      <c r="E1527" s="278"/>
      <c r="F1527" s="278"/>
      <c r="G1527" s="278"/>
    </row>
    <row r="1528" spans="1:7" x14ac:dyDescent="0.25">
      <c r="A1528" s="77"/>
      <c r="B1528" s="278"/>
      <c r="C1528" s="278"/>
      <c r="D1528" s="278"/>
      <c r="E1528" s="278"/>
      <c r="F1528" s="278"/>
      <c r="G1528" s="278"/>
    </row>
    <row r="1529" spans="1:7" x14ac:dyDescent="0.25">
      <c r="A1529" s="77"/>
      <c r="B1529" s="278"/>
      <c r="C1529" s="278"/>
      <c r="D1529" s="278"/>
      <c r="E1529" s="278"/>
      <c r="F1529" s="278"/>
      <c r="G1529" s="278"/>
    </row>
    <row r="1530" spans="1:7" x14ac:dyDescent="0.25">
      <c r="A1530" s="77"/>
      <c r="B1530" s="278"/>
      <c r="C1530" s="278"/>
      <c r="D1530" s="278"/>
      <c r="E1530" s="278"/>
      <c r="F1530" s="278"/>
      <c r="G1530" s="278"/>
    </row>
    <row r="1531" spans="1:7" x14ac:dyDescent="0.25">
      <c r="A1531" s="77"/>
      <c r="B1531" s="278"/>
      <c r="C1531" s="278"/>
      <c r="D1531" s="278"/>
      <c r="E1531" s="278"/>
      <c r="F1531" s="278"/>
      <c r="G1531" s="278"/>
    </row>
    <row r="1532" spans="1:7" x14ac:dyDescent="0.25">
      <c r="A1532" s="77"/>
      <c r="B1532" s="278"/>
      <c r="C1532" s="278"/>
      <c r="D1532" s="278"/>
      <c r="E1532" s="278"/>
      <c r="F1532" s="278"/>
      <c r="G1532" s="278"/>
    </row>
    <row r="1533" spans="1:7" x14ac:dyDescent="0.25">
      <c r="A1533" s="77"/>
      <c r="B1533" s="278"/>
      <c r="C1533" s="278"/>
      <c r="D1533" s="278"/>
      <c r="E1533" s="278"/>
      <c r="F1533" s="278"/>
      <c r="G1533" s="278"/>
    </row>
    <row r="1534" spans="1:7" x14ac:dyDescent="0.25">
      <c r="A1534" s="77"/>
      <c r="B1534" s="278"/>
      <c r="C1534" s="278"/>
      <c r="D1534" s="278"/>
      <c r="E1534" s="278"/>
      <c r="F1534" s="278"/>
      <c r="G1534" s="278"/>
    </row>
    <row r="1535" spans="1:7" x14ac:dyDescent="0.25">
      <c r="A1535" s="77"/>
      <c r="B1535" s="278"/>
      <c r="C1535" s="278"/>
      <c r="D1535" s="278"/>
      <c r="E1535" s="278"/>
      <c r="F1535" s="278"/>
      <c r="G1535" s="278"/>
    </row>
    <row r="1536" spans="1:7" x14ac:dyDescent="0.25">
      <c r="A1536" s="77"/>
      <c r="B1536" s="278"/>
      <c r="C1536" s="278"/>
      <c r="D1536" s="278"/>
      <c r="E1536" s="278"/>
      <c r="F1536" s="278"/>
      <c r="G1536" s="278"/>
    </row>
    <row r="1537" spans="1:7" x14ac:dyDescent="0.25">
      <c r="A1537" s="77"/>
      <c r="B1537" s="278"/>
      <c r="C1537" s="278"/>
      <c r="D1537" s="278"/>
      <c r="E1537" s="278"/>
      <c r="F1537" s="278"/>
      <c r="G1537" s="278"/>
    </row>
    <row r="1538" spans="1:7" x14ac:dyDescent="0.25">
      <c r="A1538" s="77"/>
      <c r="B1538" s="278"/>
      <c r="C1538" s="278"/>
      <c r="D1538" s="278"/>
      <c r="E1538" s="278"/>
      <c r="F1538" s="278"/>
      <c r="G1538" s="278"/>
    </row>
    <row r="1539" spans="1:7" x14ac:dyDescent="0.25">
      <c r="A1539" s="77"/>
      <c r="B1539" s="278"/>
      <c r="C1539" s="278"/>
      <c r="D1539" s="278"/>
      <c r="E1539" s="278"/>
      <c r="F1539" s="278"/>
      <c r="G1539" s="278"/>
    </row>
    <row r="1540" spans="1:7" x14ac:dyDescent="0.25">
      <c r="A1540" s="77"/>
      <c r="B1540" s="278"/>
      <c r="C1540" s="278"/>
      <c r="D1540" s="278"/>
      <c r="E1540" s="278"/>
      <c r="F1540" s="278"/>
      <c r="G1540" s="278"/>
    </row>
    <row r="1541" spans="1:7" x14ac:dyDescent="0.25">
      <c r="A1541" s="77"/>
      <c r="B1541" s="278"/>
      <c r="C1541" s="278"/>
      <c r="D1541" s="278"/>
      <c r="E1541" s="278"/>
      <c r="F1541" s="278"/>
      <c r="G1541" s="278"/>
    </row>
    <row r="1542" spans="1:7" x14ac:dyDescent="0.25">
      <c r="A1542" s="77"/>
      <c r="B1542" s="278"/>
      <c r="C1542" s="278"/>
      <c r="D1542" s="278"/>
      <c r="E1542" s="278"/>
      <c r="F1542" s="278"/>
      <c r="G1542" s="278"/>
    </row>
    <row r="1543" spans="1:7" x14ac:dyDescent="0.25">
      <c r="A1543" s="77"/>
      <c r="B1543" s="278"/>
      <c r="C1543" s="278"/>
      <c r="D1543" s="278"/>
      <c r="E1543" s="278"/>
      <c r="F1543" s="278"/>
      <c r="G1543" s="278"/>
    </row>
    <row r="1544" spans="1:7" x14ac:dyDescent="0.25">
      <c r="A1544" s="77"/>
      <c r="B1544" s="278"/>
      <c r="C1544" s="278"/>
      <c r="D1544" s="278"/>
      <c r="E1544" s="278"/>
      <c r="F1544" s="278"/>
      <c r="G1544" s="278"/>
    </row>
    <row r="1545" spans="1:7" x14ac:dyDescent="0.25">
      <c r="A1545" s="77"/>
      <c r="B1545" s="278"/>
      <c r="C1545" s="278"/>
      <c r="D1545" s="278"/>
      <c r="E1545" s="278"/>
      <c r="F1545" s="278"/>
      <c r="G1545" s="278"/>
    </row>
    <row r="1546" spans="1:7" x14ac:dyDescent="0.25">
      <c r="A1546" s="77"/>
      <c r="B1546" s="278"/>
      <c r="C1546" s="278"/>
      <c r="D1546" s="278"/>
      <c r="E1546" s="278"/>
      <c r="F1546" s="278"/>
      <c r="G1546" s="278"/>
    </row>
    <row r="1547" spans="1:7" x14ac:dyDescent="0.25">
      <c r="A1547" s="77"/>
      <c r="B1547" s="278"/>
      <c r="C1547" s="278"/>
      <c r="D1547" s="278"/>
      <c r="E1547" s="278"/>
      <c r="F1547" s="278"/>
      <c r="G1547" s="278"/>
    </row>
    <row r="1548" spans="1:7" x14ac:dyDescent="0.25">
      <c r="A1548" s="77"/>
      <c r="B1548" s="278"/>
      <c r="C1548" s="278"/>
      <c r="D1548" s="278"/>
      <c r="E1548" s="278"/>
      <c r="F1548" s="278"/>
      <c r="G1548" s="278"/>
    </row>
    <row r="1549" spans="1:7" x14ac:dyDescent="0.25">
      <c r="A1549" s="77"/>
      <c r="B1549" s="278"/>
      <c r="C1549" s="278"/>
      <c r="D1549" s="278"/>
      <c r="E1549" s="278"/>
      <c r="F1549" s="278"/>
      <c r="G1549" s="278"/>
    </row>
    <row r="1550" spans="1:7" x14ac:dyDescent="0.25">
      <c r="A1550" s="77"/>
      <c r="B1550" s="278"/>
      <c r="C1550" s="278"/>
      <c r="D1550" s="278"/>
      <c r="E1550" s="278"/>
      <c r="F1550" s="278"/>
      <c r="G1550" s="278"/>
    </row>
    <row r="1551" spans="1:7" x14ac:dyDescent="0.25">
      <c r="A1551" s="77"/>
      <c r="B1551" s="278"/>
      <c r="C1551" s="278"/>
      <c r="D1551" s="278"/>
      <c r="E1551" s="278"/>
      <c r="F1551" s="278"/>
      <c r="G1551" s="278"/>
    </row>
    <row r="1552" spans="1:7" x14ac:dyDescent="0.25">
      <c r="A1552" s="77"/>
      <c r="B1552" s="278"/>
      <c r="C1552" s="278"/>
      <c r="D1552" s="278"/>
      <c r="E1552" s="278"/>
      <c r="F1552" s="278"/>
      <c r="G1552" s="278"/>
    </row>
    <row r="1553" spans="1:7" x14ac:dyDescent="0.25">
      <c r="A1553" s="77"/>
      <c r="B1553" s="278"/>
      <c r="C1553" s="278"/>
      <c r="D1553" s="278"/>
      <c r="E1553" s="278"/>
      <c r="F1553" s="278"/>
      <c r="G1553" s="278"/>
    </row>
    <row r="1554" spans="1:7" x14ac:dyDescent="0.25">
      <c r="A1554" s="77"/>
      <c r="B1554" s="278"/>
      <c r="C1554" s="278"/>
      <c r="D1554" s="278"/>
      <c r="E1554" s="278"/>
      <c r="F1554" s="278"/>
      <c r="G1554" s="278"/>
    </row>
    <row r="1555" spans="1:7" x14ac:dyDescent="0.25">
      <c r="A1555" s="77"/>
      <c r="B1555" s="278"/>
      <c r="C1555" s="278"/>
      <c r="D1555" s="278"/>
      <c r="E1555" s="278"/>
      <c r="F1555" s="278"/>
      <c r="G1555" s="278"/>
    </row>
    <row r="1556" spans="1:7" x14ac:dyDescent="0.25">
      <c r="A1556" s="77"/>
      <c r="B1556" s="278"/>
      <c r="C1556" s="278"/>
      <c r="D1556" s="278"/>
      <c r="E1556" s="278"/>
      <c r="F1556" s="278"/>
      <c r="G1556" s="278"/>
    </row>
    <row r="1557" spans="1:7" x14ac:dyDescent="0.25">
      <c r="A1557" s="77"/>
      <c r="B1557" s="278"/>
      <c r="C1557" s="278"/>
      <c r="D1557" s="278"/>
      <c r="E1557" s="278"/>
      <c r="F1557" s="278"/>
      <c r="G1557" s="278"/>
    </row>
    <row r="1558" spans="1:7" x14ac:dyDescent="0.25">
      <c r="A1558" s="77"/>
      <c r="B1558" s="278"/>
      <c r="C1558" s="278"/>
      <c r="D1558" s="278"/>
      <c r="E1558" s="278"/>
      <c r="F1558" s="278"/>
      <c r="G1558" s="278"/>
    </row>
    <row r="1559" spans="1:7" x14ac:dyDescent="0.25">
      <c r="A1559" s="77"/>
      <c r="B1559" s="278"/>
      <c r="C1559" s="278"/>
      <c r="D1559" s="278"/>
      <c r="E1559" s="278"/>
      <c r="F1559" s="278"/>
      <c r="G1559" s="278"/>
    </row>
    <row r="1560" spans="1:7" x14ac:dyDescent="0.25">
      <c r="A1560" s="77"/>
      <c r="B1560" s="278"/>
      <c r="C1560" s="278"/>
      <c r="D1560" s="278"/>
      <c r="E1560" s="278"/>
      <c r="F1560" s="278"/>
      <c r="G1560" s="278"/>
    </row>
    <row r="1561" spans="1:7" x14ac:dyDescent="0.25">
      <c r="A1561" s="77"/>
      <c r="B1561" s="278"/>
      <c r="C1561" s="278"/>
      <c r="D1561" s="278"/>
      <c r="E1561" s="278"/>
      <c r="F1561" s="278"/>
      <c r="G1561" s="278"/>
    </row>
    <row r="1562" spans="1:7" x14ac:dyDescent="0.25">
      <c r="A1562" s="77"/>
      <c r="B1562" s="278"/>
      <c r="C1562" s="278"/>
      <c r="D1562" s="278"/>
      <c r="E1562" s="278"/>
      <c r="F1562" s="278"/>
      <c r="G1562" s="278"/>
    </row>
    <row r="1563" spans="1:7" x14ac:dyDescent="0.25">
      <c r="A1563" s="77"/>
      <c r="B1563" s="278"/>
      <c r="C1563" s="278"/>
      <c r="D1563" s="278"/>
      <c r="E1563" s="278"/>
      <c r="F1563" s="278"/>
      <c r="G1563" s="278"/>
    </row>
    <row r="1564" spans="1:7" x14ac:dyDescent="0.25">
      <c r="A1564" s="77"/>
      <c r="B1564" s="278"/>
      <c r="C1564" s="278"/>
      <c r="D1564" s="278"/>
      <c r="E1564" s="278"/>
      <c r="F1564" s="278"/>
      <c r="G1564" s="278"/>
    </row>
    <row r="1565" spans="1:7" x14ac:dyDescent="0.25">
      <c r="A1565" s="77"/>
      <c r="B1565" s="278"/>
      <c r="C1565" s="278"/>
      <c r="D1565" s="278"/>
      <c r="E1565" s="278"/>
      <c r="F1565" s="278"/>
      <c r="G1565" s="278"/>
    </row>
    <row r="1566" spans="1:7" x14ac:dyDescent="0.25">
      <c r="A1566" s="77"/>
      <c r="B1566" s="278"/>
      <c r="C1566" s="278"/>
      <c r="D1566" s="278"/>
      <c r="E1566" s="278"/>
      <c r="F1566" s="278"/>
      <c r="G1566" s="278"/>
    </row>
    <row r="1567" spans="1:7" x14ac:dyDescent="0.25">
      <c r="A1567" s="77"/>
      <c r="B1567" s="278"/>
      <c r="C1567" s="278"/>
      <c r="D1567" s="278"/>
      <c r="E1567" s="278"/>
      <c r="F1567" s="278"/>
      <c r="G1567" s="278"/>
    </row>
    <row r="1568" spans="1:7" x14ac:dyDescent="0.25">
      <c r="A1568" s="77"/>
      <c r="B1568" s="278"/>
      <c r="C1568" s="278"/>
      <c r="D1568" s="278"/>
      <c r="E1568" s="278"/>
      <c r="F1568" s="278"/>
      <c r="G1568" s="278"/>
    </row>
    <row r="1569" spans="1:7" x14ac:dyDescent="0.25">
      <c r="A1569" s="77"/>
      <c r="B1569" s="278"/>
      <c r="C1569" s="278"/>
      <c r="D1569" s="278"/>
      <c r="E1569" s="278"/>
      <c r="F1569" s="278"/>
      <c r="G1569" s="278"/>
    </row>
    <row r="1570" spans="1:7" x14ac:dyDescent="0.25">
      <c r="A1570" s="77"/>
      <c r="B1570" s="278"/>
      <c r="C1570" s="278"/>
      <c r="D1570" s="278"/>
      <c r="E1570" s="278"/>
      <c r="F1570" s="278"/>
      <c r="G1570" s="278"/>
    </row>
    <row r="1571" spans="1:7" x14ac:dyDescent="0.25">
      <c r="A1571" s="77"/>
      <c r="B1571" s="278"/>
      <c r="C1571" s="278"/>
      <c r="D1571" s="278"/>
      <c r="E1571" s="278"/>
      <c r="F1571" s="278"/>
      <c r="G1571" s="278"/>
    </row>
    <row r="1572" spans="1:7" x14ac:dyDescent="0.25">
      <c r="A1572" s="77"/>
      <c r="B1572" s="278"/>
      <c r="C1572" s="278"/>
      <c r="D1572" s="278"/>
      <c r="E1572" s="278"/>
      <c r="F1572" s="278"/>
      <c r="G1572" s="278"/>
    </row>
    <row r="1573" spans="1:7" x14ac:dyDescent="0.25">
      <c r="A1573" s="77"/>
      <c r="B1573" s="278"/>
      <c r="C1573" s="278"/>
      <c r="D1573" s="278"/>
      <c r="E1573" s="278"/>
      <c r="F1573" s="278"/>
      <c r="G1573" s="278"/>
    </row>
    <row r="1574" spans="1:7" x14ac:dyDescent="0.25">
      <c r="A1574" s="77"/>
      <c r="B1574" s="278"/>
      <c r="C1574" s="278"/>
      <c r="D1574" s="278"/>
      <c r="E1574" s="278"/>
      <c r="F1574" s="278"/>
      <c r="G1574" s="278"/>
    </row>
    <row r="1575" spans="1:7" x14ac:dyDescent="0.25">
      <c r="A1575" s="77"/>
      <c r="B1575" s="278"/>
      <c r="C1575" s="278"/>
      <c r="D1575" s="278"/>
      <c r="E1575" s="278"/>
      <c r="F1575" s="278"/>
      <c r="G1575" s="278"/>
    </row>
    <row r="1576" spans="1:7" x14ac:dyDescent="0.25">
      <c r="A1576" s="77"/>
      <c r="B1576" s="278"/>
      <c r="C1576" s="278"/>
      <c r="D1576" s="278"/>
      <c r="E1576" s="278"/>
      <c r="F1576" s="278"/>
      <c r="G1576" s="278"/>
    </row>
    <row r="1577" spans="1:7" x14ac:dyDescent="0.25">
      <c r="A1577" s="77"/>
      <c r="B1577" s="278"/>
      <c r="C1577" s="278"/>
      <c r="D1577" s="278"/>
      <c r="E1577" s="278"/>
      <c r="F1577" s="278"/>
      <c r="G1577" s="278"/>
    </row>
    <row r="1578" spans="1:7" x14ac:dyDescent="0.25">
      <c r="A1578" s="77"/>
      <c r="B1578" s="278"/>
      <c r="C1578" s="278"/>
      <c r="D1578" s="278"/>
      <c r="E1578" s="278"/>
      <c r="F1578" s="278"/>
      <c r="G1578" s="278"/>
    </row>
    <row r="1579" spans="1:7" x14ac:dyDescent="0.25">
      <c r="A1579" s="77"/>
      <c r="B1579" s="278"/>
      <c r="C1579" s="278"/>
      <c r="D1579" s="278"/>
      <c r="E1579" s="278"/>
      <c r="F1579" s="278"/>
      <c r="G1579" s="278"/>
    </row>
    <row r="1580" spans="1:7" x14ac:dyDescent="0.25">
      <c r="A1580" s="77"/>
      <c r="B1580" s="278"/>
      <c r="C1580" s="278"/>
      <c r="D1580" s="278"/>
      <c r="E1580" s="278"/>
      <c r="F1580" s="278"/>
      <c r="G1580" s="278"/>
    </row>
    <row r="1581" spans="1:7" x14ac:dyDescent="0.25">
      <c r="A1581" s="77"/>
      <c r="B1581" s="278"/>
      <c r="C1581" s="278"/>
      <c r="D1581" s="278"/>
      <c r="E1581" s="278"/>
      <c r="F1581" s="278"/>
      <c r="G1581" s="278"/>
    </row>
    <row r="1582" spans="1:7" x14ac:dyDescent="0.25">
      <c r="A1582" s="77"/>
      <c r="B1582" s="278"/>
      <c r="C1582" s="278"/>
      <c r="D1582" s="278"/>
      <c r="E1582" s="278"/>
      <c r="F1582" s="278"/>
      <c r="G1582" s="278"/>
    </row>
    <row r="1583" spans="1:7" x14ac:dyDescent="0.25">
      <c r="A1583" s="77"/>
      <c r="B1583" s="278"/>
      <c r="C1583" s="278"/>
      <c r="D1583" s="278"/>
      <c r="E1583" s="278"/>
      <c r="F1583" s="278"/>
      <c r="G1583" s="278"/>
    </row>
    <row r="1584" spans="1:7" x14ac:dyDescent="0.25">
      <c r="A1584" s="77"/>
      <c r="B1584" s="278"/>
      <c r="C1584" s="278"/>
      <c r="D1584" s="278"/>
      <c r="E1584" s="278"/>
      <c r="F1584" s="278"/>
      <c r="G1584" s="278"/>
    </row>
    <row r="1585" spans="1:7" x14ac:dyDescent="0.25">
      <c r="A1585" s="77"/>
      <c r="B1585" s="278"/>
      <c r="C1585" s="278"/>
      <c r="D1585" s="278"/>
      <c r="E1585" s="278"/>
      <c r="F1585" s="278"/>
      <c r="G1585" s="278"/>
    </row>
    <row r="1586" spans="1:7" x14ac:dyDescent="0.25">
      <c r="A1586" s="77"/>
      <c r="B1586" s="278"/>
      <c r="C1586" s="278"/>
      <c r="D1586" s="278"/>
      <c r="E1586" s="278"/>
      <c r="F1586" s="278"/>
      <c r="G1586" s="278"/>
    </row>
    <row r="1587" spans="1:7" x14ac:dyDescent="0.25">
      <c r="A1587" s="77"/>
      <c r="B1587" s="278"/>
      <c r="C1587" s="278"/>
      <c r="D1587" s="278"/>
      <c r="E1587" s="278"/>
      <c r="F1587" s="278"/>
      <c r="G1587" s="278"/>
    </row>
    <row r="1588" spans="1:7" x14ac:dyDescent="0.25">
      <c r="A1588" s="77"/>
      <c r="B1588" s="278"/>
      <c r="C1588" s="278"/>
      <c r="D1588" s="278"/>
      <c r="E1588" s="278"/>
      <c r="F1588" s="278"/>
      <c r="G1588" s="278"/>
    </row>
    <row r="1589" spans="1:7" x14ac:dyDescent="0.25">
      <c r="A1589" s="77"/>
      <c r="B1589" s="278"/>
      <c r="C1589" s="278"/>
      <c r="D1589" s="278"/>
      <c r="E1589" s="278"/>
      <c r="F1589" s="278"/>
      <c r="G1589" s="278"/>
    </row>
    <row r="1590" spans="1:7" x14ac:dyDescent="0.25">
      <c r="A1590" s="77"/>
      <c r="B1590" s="278"/>
      <c r="C1590" s="278"/>
      <c r="D1590" s="278"/>
      <c r="E1590" s="278"/>
      <c r="F1590" s="278"/>
      <c r="G1590" s="278"/>
    </row>
    <row r="1591" spans="1:7" x14ac:dyDescent="0.25">
      <c r="A1591" s="77"/>
      <c r="B1591" s="278"/>
      <c r="C1591" s="278"/>
      <c r="D1591" s="278"/>
      <c r="E1591" s="278"/>
      <c r="F1591" s="278"/>
      <c r="G1591" s="278"/>
    </row>
    <row r="1592" spans="1:7" x14ac:dyDescent="0.25">
      <c r="A1592" s="77"/>
      <c r="B1592" s="278"/>
      <c r="C1592" s="278"/>
      <c r="D1592" s="278"/>
      <c r="E1592" s="278"/>
      <c r="F1592" s="278"/>
      <c r="G1592" s="278"/>
    </row>
    <row r="1593" spans="1:7" x14ac:dyDescent="0.25">
      <c r="A1593" s="77"/>
      <c r="B1593" s="278"/>
      <c r="C1593" s="278"/>
      <c r="D1593" s="278"/>
      <c r="E1593" s="278"/>
      <c r="F1593" s="278"/>
      <c r="G1593" s="278"/>
    </row>
    <row r="1594" spans="1:7" x14ac:dyDescent="0.25">
      <c r="A1594" s="77"/>
      <c r="B1594" s="278"/>
      <c r="C1594" s="278"/>
      <c r="D1594" s="278"/>
      <c r="E1594" s="278"/>
      <c r="F1594" s="278"/>
      <c r="G1594" s="278"/>
    </row>
    <row r="1595" spans="1:7" x14ac:dyDescent="0.25">
      <c r="A1595" s="77"/>
      <c r="B1595" s="278"/>
      <c r="C1595" s="278"/>
      <c r="D1595" s="278"/>
      <c r="E1595" s="278"/>
      <c r="F1595" s="278"/>
      <c r="G1595" s="278"/>
    </row>
    <row r="1596" spans="1:7" x14ac:dyDescent="0.25">
      <c r="A1596" s="77"/>
      <c r="B1596" s="278"/>
      <c r="C1596" s="278"/>
      <c r="D1596" s="278"/>
      <c r="E1596" s="278"/>
      <c r="F1596" s="278"/>
      <c r="G1596" s="278"/>
    </row>
    <row r="1597" spans="1:7" x14ac:dyDescent="0.25">
      <c r="A1597" s="77"/>
      <c r="B1597" s="278"/>
      <c r="C1597" s="278"/>
      <c r="D1597" s="278"/>
      <c r="E1597" s="278"/>
      <c r="F1597" s="278"/>
      <c r="G1597" s="278"/>
    </row>
    <row r="1598" spans="1:7" x14ac:dyDescent="0.25">
      <c r="A1598" s="77"/>
      <c r="B1598" s="278"/>
      <c r="C1598" s="278"/>
      <c r="D1598" s="278"/>
      <c r="E1598" s="278"/>
      <c r="F1598" s="278"/>
      <c r="G1598" s="278"/>
    </row>
    <row r="1599" spans="1:7" x14ac:dyDescent="0.25">
      <c r="A1599" s="77"/>
      <c r="B1599" s="278"/>
      <c r="C1599" s="278"/>
      <c r="D1599" s="278"/>
      <c r="E1599" s="278"/>
      <c r="F1599" s="278"/>
      <c r="G1599" s="278"/>
    </row>
    <row r="1600" spans="1:7" x14ac:dyDescent="0.25">
      <c r="A1600" s="77"/>
      <c r="B1600" s="278"/>
      <c r="C1600" s="278"/>
      <c r="D1600" s="278"/>
      <c r="E1600" s="278"/>
      <c r="F1600" s="278"/>
      <c r="G1600" s="278"/>
    </row>
    <row r="1601" spans="1:7" x14ac:dyDescent="0.25">
      <c r="A1601" s="77"/>
      <c r="B1601" s="278"/>
      <c r="C1601" s="278"/>
      <c r="D1601" s="278"/>
      <c r="E1601" s="278"/>
      <c r="F1601" s="278"/>
      <c r="G1601" s="278"/>
    </row>
    <row r="1602" spans="1:7" x14ac:dyDescent="0.25">
      <c r="A1602" s="77"/>
      <c r="B1602" s="278"/>
      <c r="C1602" s="278"/>
      <c r="D1602" s="278"/>
      <c r="E1602" s="278"/>
      <c r="F1602" s="278"/>
      <c r="G1602" s="278"/>
    </row>
    <row r="1603" spans="1:7" x14ac:dyDescent="0.25">
      <c r="A1603" s="77"/>
      <c r="B1603" s="278"/>
      <c r="C1603" s="278"/>
      <c r="D1603" s="278"/>
      <c r="E1603" s="278"/>
      <c r="F1603" s="278"/>
      <c r="G1603" s="278"/>
    </row>
    <row r="1604" spans="1:7" x14ac:dyDescent="0.25">
      <c r="A1604" s="77"/>
      <c r="B1604" s="278"/>
      <c r="C1604" s="278"/>
      <c r="D1604" s="278"/>
      <c r="E1604" s="278"/>
      <c r="F1604" s="278"/>
      <c r="G1604" s="278"/>
    </row>
    <row r="1605" spans="1:7" x14ac:dyDescent="0.25">
      <c r="A1605" s="77"/>
      <c r="B1605" s="278"/>
      <c r="C1605" s="278"/>
      <c r="D1605" s="278"/>
      <c r="E1605" s="278"/>
      <c r="F1605" s="278"/>
      <c r="G1605" s="278"/>
    </row>
    <row r="1606" spans="1:7" x14ac:dyDescent="0.25">
      <c r="A1606" s="77"/>
      <c r="B1606" s="278"/>
      <c r="C1606" s="278"/>
      <c r="D1606" s="278"/>
      <c r="E1606" s="278"/>
      <c r="F1606" s="278"/>
      <c r="G1606" s="278"/>
    </row>
    <row r="1607" spans="1:7" x14ac:dyDescent="0.25">
      <c r="A1607" s="77"/>
      <c r="B1607" s="278"/>
      <c r="C1607" s="278"/>
      <c r="D1607" s="278"/>
      <c r="E1607" s="278"/>
      <c r="F1607" s="278"/>
      <c r="G1607" s="278"/>
    </row>
    <row r="1608" spans="1:7" x14ac:dyDescent="0.25">
      <c r="A1608" s="77"/>
      <c r="B1608" s="278"/>
      <c r="C1608" s="278"/>
      <c r="D1608" s="278"/>
      <c r="E1608" s="278"/>
      <c r="F1608" s="278"/>
      <c r="G1608" s="278"/>
    </row>
    <row r="1609" spans="1:7" x14ac:dyDescent="0.25">
      <c r="A1609" s="77"/>
      <c r="B1609" s="278"/>
      <c r="C1609" s="278"/>
      <c r="D1609" s="278"/>
      <c r="E1609" s="278"/>
      <c r="F1609" s="278"/>
      <c r="G1609" s="278"/>
    </row>
    <row r="1610" spans="1:7" x14ac:dyDescent="0.25">
      <c r="A1610" s="77"/>
      <c r="B1610" s="278"/>
      <c r="C1610" s="278"/>
      <c r="D1610" s="278"/>
      <c r="E1610" s="278"/>
      <c r="F1610" s="278"/>
      <c r="G1610" s="278"/>
    </row>
    <row r="1611" spans="1:7" x14ac:dyDescent="0.25">
      <c r="A1611" s="77"/>
      <c r="B1611" s="278"/>
      <c r="C1611" s="278"/>
      <c r="D1611" s="278"/>
      <c r="E1611" s="278"/>
      <c r="F1611" s="278"/>
      <c r="G1611" s="278"/>
    </row>
    <row r="1612" spans="1:7" x14ac:dyDescent="0.25">
      <c r="A1612" s="77"/>
      <c r="B1612" s="278"/>
      <c r="C1612" s="278"/>
      <c r="D1612" s="278"/>
      <c r="E1612" s="278"/>
      <c r="F1612" s="278"/>
      <c r="G1612" s="278"/>
    </row>
    <row r="1613" spans="1:7" x14ac:dyDescent="0.25">
      <c r="A1613" s="77"/>
      <c r="B1613" s="278"/>
      <c r="C1613" s="278"/>
      <c r="D1613" s="278"/>
      <c r="E1613" s="278"/>
      <c r="F1613" s="278"/>
      <c r="G1613" s="278"/>
    </row>
    <row r="1614" spans="1:7" x14ac:dyDescent="0.25">
      <c r="A1614" s="77"/>
      <c r="B1614" s="278"/>
      <c r="C1614" s="278"/>
      <c r="D1614" s="278"/>
      <c r="E1614" s="278"/>
      <c r="F1614" s="278"/>
      <c r="G1614" s="278"/>
    </row>
    <row r="1615" spans="1:7" x14ac:dyDescent="0.25">
      <c r="A1615" s="77"/>
      <c r="B1615" s="278"/>
      <c r="C1615" s="278"/>
      <c r="D1615" s="278"/>
      <c r="E1615" s="278"/>
      <c r="F1615" s="278"/>
      <c r="G1615" s="278"/>
    </row>
    <row r="1616" spans="1:7" x14ac:dyDescent="0.25">
      <c r="A1616" s="77"/>
      <c r="B1616" s="278"/>
      <c r="C1616" s="278"/>
      <c r="D1616" s="278"/>
      <c r="E1616" s="278"/>
      <c r="F1616" s="279"/>
      <c r="G1616" s="279"/>
    </row>
    <row r="1617" spans="1:7" x14ac:dyDescent="0.25">
      <c r="A1617" s="77"/>
      <c r="B1617" s="278"/>
      <c r="C1617" s="278"/>
      <c r="D1617" s="278"/>
      <c r="E1617" s="278"/>
      <c r="F1617" s="279"/>
      <c r="G1617" s="279"/>
    </row>
    <row r="1618" spans="1:7" x14ac:dyDescent="0.25">
      <c r="A1618" s="77"/>
      <c r="B1618" s="278"/>
      <c r="C1618" s="278"/>
      <c r="D1618" s="278"/>
      <c r="E1618" s="278"/>
      <c r="F1618" s="279"/>
      <c r="G1618" s="279"/>
    </row>
    <row r="1619" spans="1:7" x14ac:dyDescent="0.25">
      <c r="A1619" s="77"/>
      <c r="B1619" s="279"/>
      <c r="C1619" s="279"/>
      <c r="D1619" s="279"/>
      <c r="E1619" s="279"/>
      <c r="F1619" s="279"/>
      <c r="G1619" s="279"/>
    </row>
    <row r="1620" spans="1:7" x14ac:dyDescent="0.25">
      <c r="A1620" s="77"/>
      <c r="B1620" s="279"/>
      <c r="C1620" s="279"/>
      <c r="D1620" s="279"/>
      <c r="E1620" s="279"/>
      <c r="F1620" s="279"/>
      <c r="G1620" s="279"/>
    </row>
    <row r="1621" spans="1:7" x14ac:dyDescent="0.25">
      <c r="A1621" s="77"/>
      <c r="B1621" s="279"/>
      <c r="C1621" s="279"/>
      <c r="D1621" s="279"/>
      <c r="E1621" s="279"/>
      <c r="F1621" s="279"/>
      <c r="G1621" s="279"/>
    </row>
    <row r="1622" spans="1:7" x14ac:dyDescent="0.25">
      <c r="A1622" s="77"/>
      <c r="B1622" s="279"/>
      <c r="C1622" s="279"/>
      <c r="D1622" s="279"/>
      <c r="E1622" s="279"/>
      <c r="F1622" s="279"/>
      <c r="G1622" s="279"/>
    </row>
    <row r="1623" spans="1:7" x14ac:dyDescent="0.25">
      <c r="A1623" s="77"/>
      <c r="B1623" s="279"/>
      <c r="C1623" s="279"/>
      <c r="D1623" s="279"/>
      <c r="E1623" s="279"/>
      <c r="F1623" s="279"/>
      <c r="G1623" s="279"/>
    </row>
    <row r="1624" spans="1:7" x14ac:dyDescent="0.25">
      <c r="A1624" s="77"/>
      <c r="B1624" s="279"/>
      <c r="C1624" s="279"/>
      <c r="D1624" s="279"/>
      <c r="E1624" s="279"/>
      <c r="F1624" s="279"/>
      <c r="G1624" s="279"/>
    </row>
    <row r="1625" spans="1:7" x14ac:dyDescent="0.25">
      <c r="A1625" s="77"/>
      <c r="B1625" s="279"/>
      <c r="C1625" s="279"/>
      <c r="D1625" s="279"/>
      <c r="E1625" s="279"/>
      <c r="F1625" s="279"/>
      <c r="G1625" s="279"/>
    </row>
    <row r="1626" spans="1:7" x14ac:dyDescent="0.25">
      <c r="A1626" s="77"/>
      <c r="B1626" s="279"/>
      <c r="C1626" s="279"/>
      <c r="D1626" s="279"/>
      <c r="E1626" s="279"/>
      <c r="F1626" s="279"/>
      <c r="G1626" s="279"/>
    </row>
    <row r="1627" spans="1:7" x14ac:dyDescent="0.25">
      <c r="A1627" s="77"/>
      <c r="B1627" s="279"/>
      <c r="C1627" s="279"/>
      <c r="D1627" s="279"/>
      <c r="E1627" s="279"/>
      <c r="F1627" s="279"/>
      <c r="G1627" s="279"/>
    </row>
    <row r="1628" spans="1:7" x14ac:dyDescent="0.25">
      <c r="A1628" s="77"/>
      <c r="B1628" s="279"/>
      <c r="C1628" s="279"/>
      <c r="D1628" s="279"/>
      <c r="E1628" s="279"/>
      <c r="F1628" s="279"/>
      <c r="G1628" s="279"/>
    </row>
    <row r="1629" spans="1:7" x14ac:dyDescent="0.25">
      <c r="A1629" s="77"/>
      <c r="B1629" s="279"/>
      <c r="C1629" s="279"/>
      <c r="D1629" s="279"/>
      <c r="E1629" s="279"/>
      <c r="F1629" s="279"/>
      <c r="G1629" s="279"/>
    </row>
    <row r="1630" spans="1:7" x14ac:dyDescent="0.25">
      <c r="A1630" s="77"/>
      <c r="B1630" s="279"/>
      <c r="C1630" s="279"/>
      <c r="D1630" s="279"/>
      <c r="E1630" s="279"/>
      <c r="F1630" s="279"/>
      <c r="G1630" s="279"/>
    </row>
    <row r="1631" spans="1:7" x14ac:dyDescent="0.25">
      <c r="A1631" s="77"/>
      <c r="B1631" s="279"/>
      <c r="C1631" s="279"/>
      <c r="D1631" s="279"/>
      <c r="E1631" s="279"/>
      <c r="F1631" s="279"/>
      <c r="G1631" s="279"/>
    </row>
    <row r="1632" spans="1:7" x14ac:dyDescent="0.25">
      <c r="A1632" s="77"/>
      <c r="B1632" s="279"/>
      <c r="C1632" s="279"/>
      <c r="D1632" s="279"/>
      <c r="E1632" s="279"/>
      <c r="F1632" s="279"/>
      <c r="G1632" s="279"/>
    </row>
    <row r="1633" spans="1:7" x14ac:dyDescent="0.25">
      <c r="A1633" s="77"/>
      <c r="B1633" s="279"/>
      <c r="C1633" s="279"/>
      <c r="D1633" s="279"/>
      <c r="E1633" s="279"/>
      <c r="F1633" s="279"/>
      <c r="G1633" s="279"/>
    </row>
    <row r="1634" spans="1:7" x14ac:dyDescent="0.25">
      <c r="A1634" s="77"/>
      <c r="B1634" s="279"/>
      <c r="C1634" s="279"/>
      <c r="D1634" s="279"/>
      <c r="E1634" s="279"/>
      <c r="F1634" s="279"/>
      <c r="G1634" s="279"/>
    </row>
    <row r="1635" spans="1:7" x14ac:dyDescent="0.25">
      <c r="A1635" s="77"/>
      <c r="B1635" s="279"/>
      <c r="C1635" s="279"/>
      <c r="D1635" s="279"/>
      <c r="E1635" s="279"/>
      <c r="F1635" s="279"/>
      <c r="G1635" s="279"/>
    </row>
    <row r="1636" spans="1:7" x14ac:dyDescent="0.25">
      <c r="A1636" s="77"/>
      <c r="B1636" s="279"/>
      <c r="C1636" s="279"/>
      <c r="D1636" s="279"/>
      <c r="E1636" s="279"/>
      <c r="F1636" s="279"/>
      <c r="G1636" s="279"/>
    </row>
    <row r="1637" spans="1:7" x14ac:dyDescent="0.25">
      <c r="A1637" s="77"/>
      <c r="B1637" s="279"/>
      <c r="C1637" s="279"/>
      <c r="D1637" s="279"/>
      <c r="E1637" s="279"/>
      <c r="F1637" s="279"/>
      <c r="G1637" s="279"/>
    </row>
    <row r="1638" spans="1:7" x14ac:dyDescent="0.25">
      <c r="A1638" s="77"/>
      <c r="B1638" s="279"/>
      <c r="C1638" s="279"/>
      <c r="D1638" s="279"/>
      <c r="E1638" s="279"/>
      <c r="F1638" s="279"/>
      <c r="G1638" s="279"/>
    </row>
    <row r="1639" spans="1:7" x14ac:dyDescent="0.25">
      <c r="A1639" s="77"/>
      <c r="B1639" s="279"/>
      <c r="C1639" s="279"/>
      <c r="D1639" s="279"/>
      <c r="E1639" s="279"/>
      <c r="F1639" s="279"/>
      <c r="G1639" s="279"/>
    </row>
    <row r="1640" spans="1:7" x14ac:dyDescent="0.25">
      <c r="A1640" s="77"/>
      <c r="B1640" s="279"/>
      <c r="C1640" s="279"/>
      <c r="D1640" s="279"/>
      <c r="E1640" s="279"/>
      <c r="F1640" s="279"/>
      <c r="G1640" s="279"/>
    </row>
    <row r="1641" spans="1:7" x14ac:dyDescent="0.25">
      <c r="A1641" s="77"/>
      <c r="B1641" s="279"/>
      <c r="C1641" s="279"/>
      <c r="D1641" s="279"/>
      <c r="E1641" s="279"/>
      <c r="F1641" s="279"/>
      <c r="G1641" s="279"/>
    </row>
    <row r="1642" spans="1:7" x14ac:dyDescent="0.25">
      <c r="A1642" s="77"/>
      <c r="B1642" s="279"/>
      <c r="C1642" s="279"/>
      <c r="D1642" s="279"/>
      <c r="E1642" s="279"/>
      <c r="F1642" s="279"/>
      <c r="G1642" s="279"/>
    </row>
    <row r="1643" spans="1:7" x14ac:dyDescent="0.25">
      <c r="A1643" s="77"/>
      <c r="B1643" s="279"/>
      <c r="C1643" s="279"/>
      <c r="D1643" s="279"/>
      <c r="E1643" s="279"/>
      <c r="F1643" s="279"/>
      <c r="G1643" s="279"/>
    </row>
    <row r="1644" spans="1:7" x14ac:dyDescent="0.25">
      <c r="A1644" s="77"/>
      <c r="B1644" s="279"/>
      <c r="C1644" s="279"/>
      <c r="D1644" s="279"/>
      <c r="E1644" s="279"/>
      <c r="F1644" s="279"/>
      <c r="G1644" s="279"/>
    </row>
    <row r="1645" spans="1:7" x14ac:dyDescent="0.25">
      <c r="A1645" s="77"/>
      <c r="B1645" s="279"/>
      <c r="C1645" s="279"/>
      <c r="D1645" s="279"/>
      <c r="E1645" s="279"/>
      <c r="F1645" s="279"/>
      <c r="G1645" s="279"/>
    </row>
    <row r="1646" spans="1:7" x14ac:dyDescent="0.25">
      <c r="A1646" s="77"/>
      <c r="B1646" s="279"/>
      <c r="C1646" s="279"/>
      <c r="D1646" s="279"/>
      <c r="E1646" s="279"/>
      <c r="F1646" s="279"/>
      <c r="G1646" s="279"/>
    </row>
    <row r="1647" spans="1:7" x14ac:dyDescent="0.25">
      <c r="A1647" s="77"/>
      <c r="B1647" s="279"/>
      <c r="C1647" s="279"/>
      <c r="D1647" s="279"/>
      <c r="E1647" s="279"/>
      <c r="F1647" s="279"/>
      <c r="G1647" s="279"/>
    </row>
    <row r="1648" spans="1:7" x14ac:dyDescent="0.25">
      <c r="A1648" s="77"/>
      <c r="B1648" s="279"/>
      <c r="C1648" s="279"/>
      <c r="D1648" s="279"/>
      <c r="E1648" s="279"/>
      <c r="F1648" s="279"/>
      <c r="G1648" s="279"/>
    </row>
    <row r="1649" spans="1:7" x14ac:dyDescent="0.25">
      <c r="A1649" s="77"/>
      <c r="B1649" s="279"/>
      <c r="C1649" s="279"/>
      <c r="D1649" s="279"/>
      <c r="E1649" s="279"/>
      <c r="F1649" s="279"/>
      <c r="G1649" s="279"/>
    </row>
    <row r="1650" spans="1:7" x14ac:dyDescent="0.25">
      <c r="A1650" s="77"/>
      <c r="B1650" s="279"/>
      <c r="C1650" s="279"/>
      <c r="D1650" s="279"/>
      <c r="E1650" s="279"/>
      <c r="F1650" s="279"/>
      <c r="G1650" s="279"/>
    </row>
    <row r="1651" spans="1:7" x14ac:dyDescent="0.25">
      <c r="A1651" s="77"/>
      <c r="B1651" s="279"/>
      <c r="C1651" s="279"/>
      <c r="D1651" s="279"/>
      <c r="E1651" s="279"/>
      <c r="F1651" s="279"/>
      <c r="G1651" s="279"/>
    </row>
    <row r="1652" spans="1:7" x14ac:dyDescent="0.25">
      <c r="A1652" s="77"/>
      <c r="B1652" s="279"/>
      <c r="C1652" s="279"/>
      <c r="D1652" s="279"/>
      <c r="E1652" s="279"/>
      <c r="F1652" s="279"/>
      <c r="G1652" s="279"/>
    </row>
    <row r="1653" spans="1:7" x14ac:dyDescent="0.25">
      <c r="A1653" s="77"/>
      <c r="B1653" s="279"/>
      <c r="C1653" s="279"/>
      <c r="D1653" s="279"/>
      <c r="E1653" s="279"/>
      <c r="F1653" s="279"/>
      <c r="G1653" s="279"/>
    </row>
    <row r="1654" spans="1:7" x14ac:dyDescent="0.25">
      <c r="A1654" s="77"/>
      <c r="B1654" s="279"/>
      <c r="C1654" s="279"/>
      <c r="D1654" s="279"/>
      <c r="E1654" s="279"/>
      <c r="F1654" s="279"/>
      <c r="G1654" s="279"/>
    </row>
    <row r="1655" spans="1:7" x14ac:dyDescent="0.25">
      <c r="A1655" s="77"/>
      <c r="B1655" s="279"/>
      <c r="C1655" s="279"/>
      <c r="D1655" s="279"/>
      <c r="E1655" s="279"/>
      <c r="F1655" s="279"/>
      <c r="G1655" s="279"/>
    </row>
    <row r="1656" spans="1:7" x14ac:dyDescent="0.25">
      <c r="A1656" s="77"/>
      <c r="B1656" s="279"/>
      <c r="C1656" s="279"/>
      <c r="D1656" s="279"/>
      <c r="E1656" s="279"/>
      <c r="F1656" s="279"/>
      <c r="G1656" s="279"/>
    </row>
    <row r="1657" spans="1:7" x14ac:dyDescent="0.25">
      <c r="A1657" s="77"/>
      <c r="B1657" s="279"/>
      <c r="C1657" s="279"/>
      <c r="D1657" s="279"/>
      <c r="E1657" s="279"/>
      <c r="F1657" s="279"/>
      <c r="G1657" s="279"/>
    </row>
    <row r="1658" spans="1:7" x14ac:dyDescent="0.25">
      <c r="A1658" s="77"/>
      <c r="B1658" s="279"/>
      <c r="C1658" s="279"/>
      <c r="D1658" s="279"/>
      <c r="E1658" s="279"/>
      <c r="F1658" s="279"/>
      <c r="G1658" s="279"/>
    </row>
    <row r="1659" spans="1:7" x14ac:dyDescent="0.25">
      <c r="A1659" s="77"/>
      <c r="B1659" s="279"/>
      <c r="C1659" s="279"/>
      <c r="D1659" s="279"/>
      <c r="E1659" s="279"/>
      <c r="F1659" s="279"/>
      <c r="G1659" s="279"/>
    </row>
    <row r="1660" spans="1:7" x14ac:dyDescent="0.25">
      <c r="A1660" s="77"/>
      <c r="B1660" s="279"/>
      <c r="C1660" s="279"/>
      <c r="D1660" s="279"/>
      <c r="E1660" s="279"/>
      <c r="F1660" s="279"/>
      <c r="G1660" s="279"/>
    </row>
    <row r="1661" spans="1:7" x14ac:dyDescent="0.25">
      <c r="A1661" s="77"/>
      <c r="B1661" s="279"/>
      <c r="C1661" s="279"/>
      <c r="D1661" s="279"/>
      <c r="E1661" s="279"/>
      <c r="F1661" s="279"/>
      <c r="G1661" s="279"/>
    </row>
    <row r="1662" spans="1:7" x14ac:dyDescent="0.25">
      <c r="A1662" s="77"/>
      <c r="B1662" s="279"/>
      <c r="C1662" s="279"/>
      <c r="D1662" s="279"/>
      <c r="E1662" s="279"/>
      <c r="F1662" s="279"/>
      <c r="G1662" s="279"/>
    </row>
    <row r="1663" spans="1:7" x14ac:dyDescent="0.25">
      <c r="A1663" s="77"/>
      <c r="B1663" s="279"/>
      <c r="C1663" s="279"/>
      <c r="D1663" s="279"/>
      <c r="E1663" s="279"/>
      <c r="F1663" s="279"/>
      <c r="G1663" s="279"/>
    </row>
    <row r="1664" spans="1:7" x14ac:dyDescent="0.25">
      <c r="A1664" s="77"/>
      <c r="B1664" s="279"/>
      <c r="C1664" s="279"/>
      <c r="D1664" s="279"/>
      <c r="E1664" s="279"/>
      <c r="F1664" s="279"/>
      <c r="G1664" s="279"/>
    </row>
    <row r="1665" spans="1:7" x14ac:dyDescent="0.25">
      <c r="A1665" s="77"/>
      <c r="B1665" s="279"/>
      <c r="C1665" s="279"/>
      <c r="D1665" s="279"/>
      <c r="E1665" s="279"/>
      <c r="F1665" s="279"/>
      <c r="G1665" s="279"/>
    </row>
    <row r="1666" spans="1:7" x14ac:dyDescent="0.25">
      <c r="A1666" s="77"/>
      <c r="B1666" s="279"/>
      <c r="C1666" s="279"/>
      <c r="D1666" s="279"/>
      <c r="E1666" s="279"/>
      <c r="F1666" s="279"/>
      <c r="G1666" s="279"/>
    </row>
    <row r="1667" spans="1:7" x14ac:dyDescent="0.25">
      <c r="A1667" s="77"/>
      <c r="B1667" s="279"/>
      <c r="C1667" s="279"/>
      <c r="D1667" s="279"/>
      <c r="E1667" s="279"/>
      <c r="F1667" s="279"/>
      <c r="G1667" s="279"/>
    </row>
    <row r="1668" spans="1:7" x14ac:dyDescent="0.25">
      <c r="A1668" s="77"/>
      <c r="B1668" s="279"/>
      <c r="C1668" s="279"/>
      <c r="D1668" s="279"/>
      <c r="E1668" s="279"/>
      <c r="F1668" s="279"/>
      <c r="G1668" s="279"/>
    </row>
    <row r="1669" spans="1:7" x14ac:dyDescent="0.25">
      <c r="A1669" s="77"/>
      <c r="B1669" s="279"/>
      <c r="C1669" s="279"/>
      <c r="D1669" s="279"/>
      <c r="E1669" s="279"/>
      <c r="F1669" s="279"/>
      <c r="G1669" s="279"/>
    </row>
    <row r="1670" spans="1:7" x14ac:dyDescent="0.25">
      <c r="A1670" s="77"/>
      <c r="B1670" s="279"/>
      <c r="C1670" s="279"/>
      <c r="D1670" s="279"/>
      <c r="E1670" s="279"/>
      <c r="F1670" s="279"/>
      <c r="G1670" s="279"/>
    </row>
    <row r="1671" spans="1:7" x14ac:dyDescent="0.25">
      <c r="A1671" s="77"/>
      <c r="B1671" s="279"/>
      <c r="C1671" s="279"/>
      <c r="D1671" s="279"/>
      <c r="E1671" s="279"/>
      <c r="F1671" s="279"/>
      <c r="G1671" s="279"/>
    </row>
    <row r="1672" spans="1:7" x14ac:dyDescent="0.25">
      <c r="A1672" s="77"/>
      <c r="B1672" s="279"/>
      <c r="C1672" s="279"/>
      <c r="D1672" s="279"/>
      <c r="E1672" s="279"/>
      <c r="F1672" s="279"/>
      <c r="G1672" s="279"/>
    </row>
    <row r="1673" spans="1:7" x14ac:dyDescent="0.25">
      <c r="A1673" s="77"/>
      <c r="B1673" s="279"/>
      <c r="C1673" s="279"/>
      <c r="D1673" s="279"/>
      <c r="E1673" s="279"/>
      <c r="F1673" s="279"/>
      <c r="G1673" s="279"/>
    </row>
    <row r="1674" spans="1:7" x14ac:dyDescent="0.25">
      <c r="A1674" s="77"/>
      <c r="B1674" s="279"/>
      <c r="C1674" s="279"/>
      <c r="D1674" s="279"/>
      <c r="E1674" s="279"/>
      <c r="F1674" s="279"/>
      <c r="G1674" s="279"/>
    </row>
    <row r="1675" spans="1:7" x14ac:dyDescent="0.25">
      <c r="A1675" s="77"/>
      <c r="B1675" s="279"/>
      <c r="C1675" s="279"/>
      <c r="D1675" s="279"/>
      <c r="E1675" s="279"/>
      <c r="F1675" s="279"/>
      <c r="G1675" s="279"/>
    </row>
    <row r="1676" spans="1:7" x14ac:dyDescent="0.25">
      <c r="A1676" s="77"/>
      <c r="B1676" s="279"/>
      <c r="C1676" s="279"/>
      <c r="D1676" s="279"/>
      <c r="E1676" s="279"/>
      <c r="F1676" s="279"/>
      <c r="G1676" s="279"/>
    </row>
    <row r="1677" spans="1:7" x14ac:dyDescent="0.25">
      <c r="A1677" s="77"/>
      <c r="B1677" s="279"/>
      <c r="C1677" s="279"/>
      <c r="D1677" s="279"/>
      <c r="E1677" s="279"/>
      <c r="F1677" s="279"/>
      <c r="G1677" s="279"/>
    </row>
    <row r="1678" spans="1:7" x14ac:dyDescent="0.25">
      <c r="A1678" s="77"/>
      <c r="B1678" s="279"/>
      <c r="C1678" s="279"/>
      <c r="D1678" s="279"/>
      <c r="E1678" s="279"/>
      <c r="F1678" s="279"/>
      <c r="G1678" s="279"/>
    </row>
    <row r="1679" spans="1:7" x14ac:dyDescent="0.25">
      <c r="A1679" s="77"/>
      <c r="B1679" s="279"/>
      <c r="C1679" s="279"/>
      <c r="D1679" s="279"/>
      <c r="E1679" s="279"/>
      <c r="F1679" s="279"/>
      <c r="G1679" s="279"/>
    </row>
    <row r="1680" spans="1:7" x14ac:dyDescent="0.25">
      <c r="A1680" s="77"/>
      <c r="B1680" s="279"/>
      <c r="C1680" s="279"/>
      <c r="D1680" s="279"/>
      <c r="E1680" s="279"/>
      <c r="F1680" s="279"/>
      <c r="G1680" s="279"/>
    </row>
    <row r="1681" spans="1:7" x14ac:dyDescent="0.25">
      <c r="A1681" s="77"/>
      <c r="B1681" s="279"/>
      <c r="C1681" s="279"/>
      <c r="D1681" s="279"/>
      <c r="E1681" s="279"/>
      <c r="F1681" s="279"/>
      <c r="G1681" s="279"/>
    </row>
    <row r="1682" spans="1:7" x14ac:dyDescent="0.25">
      <c r="A1682" s="77"/>
      <c r="B1682" s="279"/>
      <c r="C1682" s="279"/>
      <c r="D1682" s="279"/>
      <c r="E1682" s="279"/>
      <c r="F1682" s="279"/>
      <c r="G1682" s="279"/>
    </row>
    <row r="1683" spans="1:7" x14ac:dyDescent="0.25">
      <c r="A1683" s="77"/>
      <c r="B1683" s="279"/>
      <c r="C1683" s="279"/>
      <c r="D1683" s="279"/>
      <c r="E1683" s="279"/>
      <c r="F1683" s="279"/>
      <c r="G1683" s="279"/>
    </row>
    <row r="1684" spans="1:7" x14ac:dyDescent="0.25">
      <c r="A1684" s="77"/>
      <c r="B1684" s="279"/>
      <c r="C1684" s="279"/>
      <c r="D1684" s="279"/>
      <c r="E1684" s="279"/>
      <c r="F1684" s="279"/>
      <c r="G1684" s="279"/>
    </row>
    <row r="1685" spans="1:7" x14ac:dyDescent="0.25">
      <c r="A1685" s="77"/>
      <c r="B1685" s="279"/>
      <c r="C1685" s="279"/>
      <c r="D1685" s="279"/>
      <c r="E1685" s="279"/>
      <c r="F1685" s="279"/>
      <c r="G1685" s="279"/>
    </row>
    <row r="1686" spans="1:7" x14ac:dyDescent="0.25">
      <c r="A1686" s="77"/>
      <c r="B1686" s="279"/>
      <c r="C1686" s="279"/>
      <c r="D1686" s="279"/>
      <c r="E1686" s="279"/>
      <c r="F1686" s="279"/>
      <c r="G1686" s="279"/>
    </row>
    <row r="1687" spans="1:7" x14ac:dyDescent="0.25">
      <c r="A1687" s="77"/>
      <c r="B1687" s="279"/>
      <c r="C1687" s="279"/>
      <c r="D1687" s="279"/>
      <c r="E1687" s="279"/>
      <c r="F1687" s="279"/>
      <c r="G1687" s="279"/>
    </row>
    <row r="1688" spans="1:7" x14ac:dyDescent="0.25">
      <c r="A1688" s="77"/>
      <c r="B1688" s="279"/>
      <c r="C1688" s="279"/>
      <c r="D1688" s="279"/>
      <c r="E1688" s="279"/>
      <c r="F1688" s="279"/>
      <c r="G1688" s="279"/>
    </row>
    <row r="1689" spans="1:7" x14ac:dyDescent="0.25">
      <c r="A1689" s="77"/>
      <c r="B1689" s="279"/>
      <c r="C1689" s="279"/>
      <c r="D1689" s="279"/>
      <c r="E1689" s="279"/>
      <c r="F1689" s="279"/>
      <c r="G1689" s="279"/>
    </row>
    <row r="1690" spans="1:7" x14ac:dyDescent="0.25">
      <c r="A1690" s="77"/>
      <c r="B1690" s="279"/>
      <c r="C1690" s="279"/>
      <c r="D1690" s="279"/>
      <c r="E1690" s="279"/>
      <c r="F1690" s="279"/>
      <c r="G1690" s="279"/>
    </row>
    <row r="1691" spans="1:7" x14ac:dyDescent="0.25">
      <c r="A1691" s="77"/>
      <c r="B1691" s="279"/>
      <c r="C1691" s="279"/>
      <c r="D1691" s="279"/>
      <c r="E1691" s="279"/>
      <c r="F1691" s="279"/>
      <c r="G1691" s="279"/>
    </row>
    <row r="1692" spans="1:7" x14ac:dyDescent="0.25">
      <c r="A1692" s="77"/>
      <c r="B1692" s="279"/>
      <c r="C1692" s="279"/>
      <c r="D1692" s="279"/>
      <c r="E1692" s="279"/>
      <c r="F1692" s="279"/>
      <c r="G1692" s="279"/>
    </row>
    <row r="1693" spans="1:7" x14ac:dyDescent="0.25">
      <c r="A1693" s="77"/>
      <c r="B1693" s="279"/>
      <c r="C1693" s="279"/>
      <c r="D1693" s="279"/>
      <c r="E1693" s="279"/>
      <c r="F1693" s="279"/>
      <c r="G1693" s="279"/>
    </row>
    <row r="1694" spans="1:7" x14ac:dyDescent="0.25">
      <c r="A1694" s="77"/>
      <c r="B1694" s="279"/>
      <c r="C1694" s="279"/>
      <c r="D1694" s="279"/>
      <c r="E1694" s="279"/>
      <c r="F1694" s="279"/>
      <c r="G1694" s="279"/>
    </row>
    <row r="1695" spans="1:7" x14ac:dyDescent="0.25">
      <c r="A1695" s="77"/>
      <c r="B1695" s="279"/>
      <c r="C1695" s="279"/>
      <c r="D1695" s="279"/>
      <c r="E1695" s="279"/>
      <c r="F1695" s="279"/>
      <c r="G1695" s="279"/>
    </row>
    <row r="1696" spans="1:7" x14ac:dyDescent="0.25">
      <c r="A1696" s="77"/>
      <c r="B1696" s="279"/>
      <c r="C1696" s="279"/>
      <c r="D1696" s="279"/>
      <c r="E1696" s="279"/>
      <c r="F1696" s="279"/>
      <c r="G1696" s="279"/>
    </row>
    <row r="1697" spans="1:7" x14ac:dyDescent="0.25">
      <c r="A1697" s="77"/>
      <c r="B1697" s="279"/>
      <c r="C1697" s="279"/>
      <c r="D1697" s="279"/>
      <c r="E1697" s="279"/>
      <c r="F1697" s="279"/>
      <c r="G1697" s="279"/>
    </row>
    <row r="1698" spans="1:7" x14ac:dyDescent="0.25">
      <c r="A1698" s="77"/>
      <c r="B1698" s="279"/>
      <c r="C1698" s="279"/>
      <c r="D1698" s="279"/>
      <c r="E1698" s="279"/>
      <c r="F1698" s="279"/>
      <c r="G1698" s="279"/>
    </row>
    <row r="1699" spans="1:7" x14ac:dyDescent="0.25">
      <c r="A1699" s="77"/>
      <c r="B1699" s="279"/>
      <c r="C1699" s="279"/>
      <c r="D1699" s="279"/>
      <c r="E1699" s="279"/>
      <c r="F1699" s="279"/>
      <c r="G1699" s="279"/>
    </row>
    <row r="1700" spans="1:7" x14ac:dyDescent="0.25">
      <c r="A1700" s="77"/>
      <c r="B1700" s="279"/>
      <c r="C1700" s="279"/>
      <c r="D1700" s="279"/>
      <c r="E1700" s="279"/>
      <c r="F1700" s="279"/>
      <c r="G1700" s="279"/>
    </row>
    <row r="1701" spans="1:7" x14ac:dyDescent="0.25">
      <c r="A1701" s="77"/>
      <c r="B1701" s="279"/>
      <c r="C1701" s="279"/>
      <c r="D1701" s="279"/>
      <c r="E1701" s="279"/>
      <c r="F1701" s="279"/>
      <c r="G1701" s="279"/>
    </row>
    <row r="1702" spans="1:7" x14ac:dyDescent="0.25">
      <c r="A1702" s="77"/>
      <c r="B1702" s="279"/>
      <c r="C1702" s="279"/>
      <c r="D1702" s="279"/>
      <c r="E1702" s="279"/>
      <c r="F1702" s="279"/>
      <c r="G1702" s="279"/>
    </row>
    <row r="1703" spans="1:7" x14ac:dyDescent="0.25">
      <c r="A1703" s="77"/>
      <c r="B1703" s="279"/>
      <c r="C1703" s="279"/>
      <c r="D1703" s="279"/>
      <c r="E1703" s="279"/>
      <c r="F1703" s="279"/>
      <c r="G1703" s="279"/>
    </row>
    <row r="1704" spans="1:7" x14ac:dyDescent="0.25">
      <c r="A1704" s="77"/>
      <c r="B1704" s="279"/>
      <c r="C1704" s="279"/>
      <c r="D1704" s="279"/>
      <c r="E1704" s="279"/>
      <c r="F1704" s="279"/>
      <c r="G1704" s="279"/>
    </row>
    <row r="1705" spans="1:7" x14ac:dyDescent="0.25">
      <c r="A1705" s="77"/>
      <c r="B1705" s="279"/>
      <c r="C1705" s="279"/>
      <c r="D1705" s="279"/>
      <c r="E1705" s="279"/>
      <c r="F1705" s="279"/>
      <c r="G1705" s="279"/>
    </row>
    <row r="1706" spans="1:7" x14ac:dyDescent="0.25">
      <c r="A1706" s="77"/>
      <c r="B1706" s="279"/>
      <c r="C1706" s="279"/>
      <c r="D1706" s="279"/>
      <c r="E1706" s="279"/>
      <c r="F1706" s="279"/>
      <c r="G1706" s="279"/>
    </row>
    <row r="1707" spans="1:7" x14ac:dyDescent="0.25">
      <c r="A1707" s="77"/>
      <c r="B1707" s="279"/>
      <c r="C1707" s="279"/>
      <c r="D1707" s="279"/>
      <c r="E1707" s="279"/>
      <c r="F1707" s="279"/>
      <c r="G1707" s="279"/>
    </row>
    <row r="1708" spans="1:7" x14ac:dyDescent="0.25">
      <c r="A1708" s="77"/>
      <c r="B1708" s="279"/>
      <c r="C1708" s="279"/>
      <c r="D1708" s="279"/>
      <c r="E1708" s="279"/>
      <c r="F1708" s="279"/>
      <c r="G1708" s="279"/>
    </row>
    <row r="1709" spans="1:7" x14ac:dyDescent="0.25">
      <c r="A1709" s="77"/>
      <c r="B1709" s="279"/>
      <c r="C1709" s="279"/>
      <c r="D1709" s="279"/>
      <c r="E1709" s="279"/>
      <c r="F1709" s="279"/>
      <c r="G1709" s="279"/>
    </row>
    <row r="1710" spans="1:7" x14ac:dyDescent="0.25">
      <c r="A1710" s="77"/>
      <c r="B1710" s="279"/>
      <c r="C1710" s="279"/>
      <c r="D1710" s="279"/>
      <c r="E1710" s="279"/>
      <c r="F1710" s="279"/>
      <c r="G1710" s="279"/>
    </row>
    <row r="1711" spans="1:7" x14ac:dyDescent="0.25">
      <c r="A1711" s="77"/>
      <c r="B1711" s="279"/>
      <c r="C1711" s="279"/>
      <c r="D1711" s="279"/>
      <c r="E1711" s="279"/>
      <c r="F1711" s="279"/>
      <c r="G1711" s="279"/>
    </row>
    <row r="1712" spans="1:7" x14ac:dyDescent="0.25">
      <c r="A1712" s="77"/>
      <c r="B1712" s="279"/>
      <c r="C1712" s="279"/>
      <c r="D1712" s="279"/>
      <c r="E1712" s="279"/>
      <c r="F1712" s="279"/>
      <c r="G1712" s="279"/>
    </row>
    <row r="1713" spans="1:7" x14ac:dyDescent="0.25">
      <c r="A1713" s="77"/>
      <c r="B1713" s="279"/>
      <c r="C1713" s="279"/>
      <c r="D1713" s="279"/>
      <c r="E1713" s="279"/>
      <c r="F1713" s="279"/>
      <c r="G1713" s="279"/>
    </row>
    <row r="1714" spans="1:7" x14ac:dyDescent="0.25">
      <c r="A1714" s="77"/>
      <c r="B1714" s="279"/>
      <c r="C1714" s="279"/>
      <c r="D1714" s="279"/>
      <c r="E1714" s="279"/>
      <c r="F1714" s="279"/>
      <c r="G1714" s="279"/>
    </row>
    <row r="1715" spans="1:7" x14ac:dyDescent="0.25">
      <c r="A1715" s="77"/>
      <c r="B1715" s="279"/>
      <c r="C1715" s="279"/>
      <c r="D1715" s="279"/>
      <c r="E1715" s="279"/>
      <c r="F1715" s="279"/>
      <c r="G1715" s="279"/>
    </row>
    <row r="1716" spans="1:7" x14ac:dyDescent="0.25">
      <c r="A1716" s="77"/>
      <c r="B1716" s="279"/>
      <c r="C1716" s="279"/>
      <c r="D1716" s="279"/>
      <c r="E1716" s="279"/>
      <c r="F1716" s="279"/>
      <c r="G1716" s="279"/>
    </row>
    <row r="1717" spans="1:7" x14ac:dyDescent="0.25">
      <c r="A1717" s="77"/>
      <c r="B1717" s="279"/>
      <c r="C1717" s="279"/>
      <c r="D1717" s="279"/>
      <c r="E1717" s="279"/>
      <c r="F1717" s="279"/>
      <c r="G1717" s="279"/>
    </row>
    <row r="1718" spans="1:7" x14ac:dyDescent="0.25">
      <c r="A1718" s="77"/>
      <c r="B1718" s="279"/>
      <c r="C1718" s="279"/>
      <c r="D1718" s="279"/>
      <c r="E1718" s="279"/>
      <c r="F1718" s="279"/>
      <c r="G1718" s="279"/>
    </row>
    <row r="1719" spans="1:7" x14ac:dyDescent="0.25">
      <c r="A1719" s="77"/>
      <c r="B1719" s="279"/>
      <c r="C1719" s="279"/>
      <c r="D1719" s="279"/>
      <c r="E1719" s="279"/>
      <c r="F1719" s="279"/>
      <c r="G1719" s="279"/>
    </row>
    <row r="1720" spans="1:7" x14ac:dyDescent="0.25">
      <c r="A1720" s="77"/>
      <c r="B1720" s="279"/>
      <c r="C1720" s="279"/>
      <c r="D1720" s="279"/>
      <c r="E1720" s="279"/>
      <c r="F1720" s="279"/>
      <c r="G1720" s="279"/>
    </row>
    <row r="1721" spans="1:7" x14ac:dyDescent="0.25">
      <c r="A1721" s="77"/>
      <c r="B1721" s="279"/>
      <c r="C1721" s="279"/>
      <c r="D1721" s="279"/>
      <c r="E1721" s="279"/>
      <c r="F1721" s="279"/>
      <c r="G1721" s="279"/>
    </row>
    <row r="1722" spans="1:7" x14ac:dyDescent="0.25">
      <c r="A1722" s="77"/>
      <c r="B1722" s="279"/>
      <c r="C1722" s="279"/>
      <c r="D1722" s="279"/>
      <c r="E1722" s="279"/>
      <c r="F1722" s="279"/>
      <c r="G1722" s="279"/>
    </row>
    <row r="1723" spans="1:7" x14ac:dyDescent="0.25">
      <c r="A1723" s="77"/>
      <c r="B1723" s="279"/>
      <c r="C1723" s="279"/>
      <c r="D1723" s="279"/>
      <c r="E1723" s="279"/>
      <c r="F1723" s="279"/>
      <c r="G1723" s="279"/>
    </row>
    <row r="1724" spans="1:7" x14ac:dyDescent="0.25">
      <c r="A1724" s="77"/>
      <c r="B1724" s="279"/>
      <c r="C1724" s="279"/>
      <c r="D1724" s="279"/>
      <c r="E1724" s="279"/>
      <c r="F1724" s="279"/>
      <c r="G1724" s="279"/>
    </row>
    <row r="1725" spans="1:7" x14ac:dyDescent="0.25">
      <c r="A1725" s="77"/>
      <c r="B1725" s="279"/>
      <c r="C1725" s="279"/>
      <c r="D1725" s="279"/>
      <c r="E1725" s="279"/>
      <c r="F1725" s="279"/>
      <c r="G1725" s="279"/>
    </row>
    <row r="1726" spans="1:7" x14ac:dyDescent="0.25">
      <c r="A1726" s="77"/>
      <c r="B1726" s="279"/>
      <c r="C1726" s="279"/>
      <c r="D1726" s="279"/>
      <c r="E1726" s="279"/>
      <c r="F1726" s="279"/>
      <c r="G1726" s="279"/>
    </row>
    <row r="1727" spans="1:7" x14ac:dyDescent="0.25">
      <c r="A1727" s="77"/>
      <c r="B1727" s="279"/>
      <c r="C1727" s="279"/>
      <c r="D1727" s="279"/>
      <c r="E1727" s="279"/>
      <c r="F1727" s="279"/>
      <c r="G1727" s="279"/>
    </row>
    <row r="1728" spans="1:7" x14ac:dyDescent="0.25">
      <c r="A1728" s="77"/>
      <c r="B1728" s="279"/>
      <c r="C1728" s="279"/>
      <c r="D1728" s="279"/>
      <c r="E1728" s="279"/>
      <c r="F1728" s="279"/>
      <c r="G1728" s="279"/>
    </row>
    <row r="1729" spans="1:7" x14ac:dyDescent="0.25">
      <c r="A1729" s="77"/>
      <c r="B1729" s="279"/>
      <c r="C1729" s="279"/>
      <c r="D1729" s="279"/>
      <c r="E1729" s="279"/>
      <c r="F1729" s="279"/>
      <c r="G1729" s="279"/>
    </row>
    <row r="1730" spans="1:7" x14ac:dyDescent="0.25">
      <c r="A1730" s="77"/>
      <c r="B1730" s="279"/>
      <c r="C1730" s="279"/>
      <c r="D1730" s="279"/>
      <c r="E1730" s="279"/>
      <c r="F1730" s="279"/>
      <c r="G1730" s="279"/>
    </row>
    <row r="1731" spans="1:7" x14ac:dyDescent="0.25">
      <c r="A1731" s="77"/>
      <c r="B1731" s="279"/>
      <c r="C1731" s="279"/>
      <c r="D1731" s="279"/>
      <c r="E1731" s="279"/>
      <c r="F1731" s="279"/>
      <c r="G1731" s="279"/>
    </row>
    <row r="1732" spans="1:7" x14ac:dyDescent="0.25">
      <c r="A1732" s="77"/>
      <c r="B1732" s="279"/>
      <c r="C1732" s="279"/>
      <c r="D1732" s="279"/>
      <c r="E1732" s="279"/>
      <c r="F1732" s="279"/>
      <c r="G1732" s="279"/>
    </row>
    <row r="1733" spans="1:7" x14ac:dyDescent="0.25">
      <c r="A1733" s="77"/>
      <c r="B1733" s="279"/>
      <c r="C1733" s="279"/>
      <c r="D1733" s="279"/>
      <c r="E1733" s="279"/>
      <c r="F1733" s="279"/>
      <c r="G1733" s="279"/>
    </row>
    <row r="1734" spans="1:7" x14ac:dyDescent="0.25">
      <c r="A1734" s="77"/>
      <c r="B1734" s="279"/>
      <c r="C1734" s="279"/>
      <c r="D1734" s="279"/>
      <c r="E1734" s="279"/>
      <c r="F1734" s="279"/>
      <c r="G1734" s="279"/>
    </row>
    <row r="1735" spans="1:7" x14ac:dyDescent="0.25">
      <c r="A1735" s="77"/>
      <c r="B1735" s="279"/>
      <c r="C1735" s="279"/>
      <c r="D1735" s="279"/>
      <c r="E1735" s="279"/>
      <c r="F1735" s="279"/>
      <c r="G1735" s="279"/>
    </row>
    <row r="1736" spans="1:7" x14ac:dyDescent="0.25">
      <c r="A1736" s="77"/>
      <c r="B1736" s="279"/>
      <c r="C1736" s="279"/>
      <c r="D1736" s="279"/>
      <c r="E1736" s="279"/>
      <c r="F1736" s="279"/>
      <c r="G1736" s="279"/>
    </row>
    <row r="1737" spans="1:7" x14ac:dyDescent="0.25">
      <c r="A1737" s="77"/>
      <c r="B1737" s="279"/>
      <c r="C1737" s="279"/>
      <c r="D1737" s="279"/>
      <c r="E1737" s="279"/>
      <c r="F1737" s="279"/>
      <c r="G1737" s="279"/>
    </row>
    <row r="1738" spans="1:7" x14ac:dyDescent="0.25">
      <c r="A1738" s="77"/>
      <c r="B1738" s="279"/>
      <c r="C1738" s="279"/>
      <c r="D1738" s="279"/>
      <c r="E1738" s="279"/>
      <c r="F1738" s="279"/>
      <c r="G1738" s="279"/>
    </row>
    <row r="1739" spans="1:7" x14ac:dyDescent="0.25">
      <c r="A1739" s="77"/>
      <c r="B1739" s="279"/>
      <c r="C1739" s="279"/>
      <c r="D1739" s="279"/>
      <c r="E1739" s="279"/>
      <c r="F1739" s="279"/>
      <c r="G1739" s="279"/>
    </row>
    <row r="1740" spans="1:7" x14ac:dyDescent="0.25">
      <c r="A1740" s="77"/>
      <c r="B1740" s="279"/>
      <c r="C1740" s="279"/>
      <c r="D1740" s="279"/>
      <c r="E1740" s="279"/>
      <c r="F1740" s="279"/>
      <c r="G1740" s="279"/>
    </row>
    <row r="1741" spans="1:7" x14ac:dyDescent="0.25">
      <c r="A1741" s="77"/>
      <c r="B1741" s="279"/>
      <c r="C1741" s="279"/>
      <c r="D1741" s="279"/>
      <c r="E1741" s="279"/>
      <c r="F1741" s="279"/>
      <c r="G1741" s="279"/>
    </row>
    <row r="1742" spans="1:7" x14ac:dyDescent="0.25">
      <c r="A1742" s="77"/>
      <c r="B1742" s="279"/>
      <c r="C1742" s="279"/>
      <c r="D1742" s="279"/>
      <c r="E1742" s="279"/>
      <c r="F1742" s="279"/>
      <c r="G1742" s="279"/>
    </row>
    <row r="1743" spans="1:7" x14ac:dyDescent="0.25">
      <c r="A1743" s="77"/>
      <c r="B1743" s="279"/>
      <c r="C1743" s="279"/>
      <c r="D1743" s="279"/>
      <c r="E1743" s="279"/>
      <c r="F1743" s="279"/>
      <c r="G1743" s="279"/>
    </row>
    <row r="1744" spans="1:7" x14ac:dyDescent="0.25">
      <c r="A1744" s="77"/>
      <c r="B1744" s="279"/>
      <c r="C1744" s="279"/>
      <c r="D1744" s="279"/>
      <c r="E1744" s="279"/>
      <c r="F1744" s="279"/>
      <c r="G1744" s="279"/>
    </row>
    <row r="1745" spans="1:7" x14ac:dyDescent="0.25">
      <c r="A1745" s="77"/>
      <c r="B1745" s="279"/>
      <c r="C1745" s="279"/>
      <c r="D1745" s="279"/>
      <c r="E1745" s="279"/>
      <c r="F1745" s="279"/>
      <c r="G1745" s="279"/>
    </row>
    <row r="1746" spans="1:7" x14ac:dyDescent="0.25">
      <c r="A1746" s="77"/>
      <c r="B1746" s="279"/>
      <c r="C1746" s="279"/>
      <c r="D1746" s="279"/>
      <c r="E1746" s="279"/>
      <c r="F1746" s="279"/>
      <c r="G1746" s="279"/>
    </row>
    <row r="1747" spans="1:7" x14ac:dyDescent="0.25">
      <c r="A1747" s="77"/>
      <c r="B1747" s="279"/>
      <c r="C1747" s="279"/>
      <c r="D1747" s="279"/>
      <c r="E1747" s="279"/>
      <c r="F1747" s="279"/>
      <c r="G1747" s="279"/>
    </row>
    <row r="1748" spans="1:7" x14ac:dyDescent="0.25">
      <c r="A1748" s="77"/>
      <c r="B1748" s="279"/>
      <c r="C1748" s="279"/>
      <c r="D1748" s="279"/>
      <c r="E1748" s="279"/>
      <c r="F1748" s="279"/>
      <c r="G1748" s="279"/>
    </row>
    <row r="1749" spans="1:7" x14ac:dyDescent="0.25">
      <c r="A1749" s="77"/>
      <c r="B1749" s="279"/>
      <c r="C1749" s="279"/>
      <c r="D1749" s="279"/>
      <c r="E1749" s="279"/>
      <c r="F1749" s="279"/>
      <c r="G1749" s="279"/>
    </row>
    <row r="1750" spans="1:7" x14ac:dyDescent="0.25">
      <c r="A1750" s="77"/>
      <c r="B1750" s="279"/>
      <c r="C1750" s="279"/>
      <c r="D1750" s="279"/>
      <c r="E1750" s="279"/>
      <c r="F1750" s="279"/>
      <c r="G1750" s="279"/>
    </row>
    <row r="1751" spans="1:7" x14ac:dyDescent="0.25">
      <c r="A1751" s="77"/>
      <c r="B1751" s="279"/>
      <c r="C1751" s="279"/>
      <c r="D1751" s="279"/>
      <c r="E1751" s="279"/>
      <c r="F1751" s="279"/>
      <c r="G1751" s="279"/>
    </row>
    <row r="1752" spans="1:7" x14ac:dyDescent="0.25">
      <c r="A1752" s="77"/>
      <c r="B1752" s="279"/>
      <c r="C1752" s="279"/>
      <c r="D1752" s="279"/>
      <c r="E1752" s="279"/>
      <c r="F1752" s="279"/>
      <c r="G1752" s="279"/>
    </row>
    <row r="1753" spans="1:7" x14ac:dyDescent="0.25">
      <c r="A1753" s="77"/>
      <c r="B1753" s="279"/>
      <c r="C1753" s="279"/>
      <c r="D1753" s="279"/>
      <c r="E1753" s="279"/>
      <c r="F1753" s="279"/>
      <c r="G1753" s="279"/>
    </row>
    <row r="1754" spans="1:7" x14ac:dyDescent="0.25">
      <c r="A1754" s="77"/>
      <c r="B1754" s="279"/>
      <c r="C1754" s="279"/>
      <c r="D1754" s="279"/>
      <c r="E1754" s="279"/>
      <c r="F1754" s="279"/>
      <c r="G1754" s="279"/>
    </row>
    <row r="1755" spans="1:7" x14ac:dyDescent="0.25">
      <c r="A1755" s="77"/>
      <c r="B1755" s="279"/>
      <c r="C1755" s="279"/>
      <c r="D1755" s="279"/>
      <c r="E1755" s="279"/>
      <c r="F1755" s="279"/>
      <c r="G1755" s="279"/>
    </row>
    <row r="1756" spans="1:7" x14ac:dyDescent="0.25">
      <c r="A1756" s="77"/>
      <c r="B1756" s="279"/>
      <c r="C1756" s="279"/>
      <c r="D1756" s="279"/>
      <c r="E1756" s="279"/>
      <c r="F1756" s="279"/>
      <c r="G1756" s="279"/>
    </row>
    <row r="1757" spans="1:7" x14ac:dyDescent="0.25">
      <c r="A1757" s="77"/>
      <c r="B1757" s="279"/>
      <c r="C1757" s="279"/>
      <c r="D1757" s="279"/>
      <c r="E1757" s="279"/>
      <c r="F1757" s="279"/>
      <c r="G1757" s="279"/>
    </row>
    <row r="1758" spans="1:7" x14ac:dyDescent="0.25">
      <c r="A1758" s="77"/>
      <c r="B1758" s="279"/>
      <c r="C1758" s="279"/>
      <c r="D1758" s="279"/>
      <c r="E1758" s="279"/>
      <c r="F1758" s="279"/>
      <c r="G1758" s="279"/>
    </row>
    <row r="1759" spans="1:7" x14ac:dyDescent="0.25">
      <c r="A1759" s="77"/>
      <c r="B1759" s="279"/>
      <c r="C1759" s="279"/>
      <c r="D1759" s="279"/>
      <c r="E1759" s="279"/>
      <c r="F1759" s="279"/>
      <c r="G1759" s="279"/>
    </row>
    <row r="1760" spans="1:7" x14ac:dyDescent="0.25">
      <c r="A1760" s="77"/>
      <c r="B1760" s="279"/>
      <c r="C1760" s="279"/>
      <c r="D1760" s="279"/>
      <c r="E1760" s="279"/>
      <c r="F1760" s="279"/>
      <c r="G1760" s="279"/>
    </row>
    <row r="1761" spans="1:7" x14ac:dyDescent="0.25">
      <c r="A1761" s="77"/>
      <c r="B1761" s="279"/>
      <c r="C1761" s="279"/>
      <c r="D1761" s="279"/>
      <c r="E1761" s="279"/>
      <c r="F1761" s="279"/>
      <c r="G1761" s="279"/>
    </row>
    <row r="1762" spans="1:7" x14ac:dyDescent="0.25">
      <c r="A1762" s="77"/>
      <c r="B1762" s="279"/>
      <c r="C1762" s="279"/>
      <c r="D1762" s="279"/>
      <c r="E1762" s="279"/>
      <c r="F1762" s="279"/>
      <c r="G1762" s="279"/>
    </row>
    <row r="1763" spans="1:7" x14ac:dyDescent="0.25">
      <c r="A1763" s="77"/>
      <c r="B1763" s="279"/>
      <c r="C1763" s="279"/>
      <c r="D1763" s="279"/>
      <c r="E1763" s="279"/>
      <c r="F1763" s="279"/>
      <c r="G1763" s="279"/>
    </row>
    <row r="1764" spans="1:7" x14ac:dyDescent="0.25">
      <c r="A1764" s="77"/>
      <c r="B1764" s="279"/>
      <c r="C1764" s="279"/>
      <c r="D1764" s="279"/>
      <c r="E1764" s="279"/>
      <c r="F1764" s="279"/>
      <c r="G1764" s="279"/>
    </row>
    <row r="1765" spans="1:7" x14ac:dyDescent="0.25">
      <c r="A1765" s="77"/>
      <c r="B1765" s="279"/>
      <c r="C1765" s="279"/>
      <c r="D1765" s="279"/>
      <c r="E1765" s="279"/>
      <c r="F1765" s="279"/>
      <c r="G1765" s="279"/>
    </row>
    <row r="1766" spans="1:7" x14ac:dyDescent="0.25">
      <c r="A1766" s="77"/>
      <c r="B1766" s="279"/>
      <c r="C1766" s="279"/>
      <c r="D1766" s="279"/>
      <c r="E1766" s="279"/>
      <c r="F1766" s="279"/>
      <c r="G1766" s="279"/>
    </row>
    <row r="1767" spans="1:7" x14ac:dyDescent="0.25">
      <c r="A1767" s="77"/>
      <c r="B1767" s="279"/>
      <c r="C1767" s="279"/>
      <c r="D1767" s="279"/>
      <c r="E1767" s="279"/>
      <c r="F1767" s="279"/>
      <c r="G1767" s="279"/>
    </row>
    <row r="1768" spans="1:7" x14ac:dyDescent="0.25">
      <c r="A1768" s="77"/>
      <c r="B1768" s="279"/>
      <c r="C1768" s="279"/>
      <c r="D1768" s="279"/>
      <c r="E1768" s="279"/>
      <c r="F1768" s="279"/>
      <c r="G1768" s="279"/>
    </row>
    <row r="1769" spans="1:7" x14ac:dyDescent="0.25">
      <c r="A1769" s="77"/>
      <c r="B1769" s="279"/>
      <c r="C1769" s="279"/>
      <c r="D1769" s="279"/>
      <c r="E1769" s="279"/>
      <c r="F1769" s="279"/>
      <c r="G1769" s="279"/>
    </row>
    <row r="1770" spans="1:7" x14ac:dyDescent="0.25">
      <c r="A1770" s="77"/>
      <c r="B1770" s="279"/>
      <c r="C1770" s="279"/>
      <c r="D1770" s="279"/>
      <c r="E1770" s="279"/>
      <c r="F1770" s="279"/>
      <c r="G1770" s="279"/>
    </row>
    <row r="1771" spans="1:7" x14ac:dyDescent="0.25">
      <c r="A1771" s="77"/>
      <c r="B1771" s="279"/>
      <c r="C1771" s="279"/>
      <c r="D1771" s="279"/>
      <c r="E1771" s="279"/>
      <c r="F1771" s="279"/>
      <c r="G1771" s="279"/>
    </row>
    <row r="1772" spans="1:7" x14ac:dyDescent="0.25">
      <c r="A1772" s="77"/>
      <c r="B1772" s="279"/>
      <c r="C1772" s="279"/>
      <c r="D1772" s="279"/>
      <c r="E1772" s="279"/>
      <c r="F1772" s="279"/>
      <c r="G1772" s="279"/>
    </row>
    <row r="1773" spans="1:7" x14ac:dyDescent="0.25">
      <c r="A1773" s="77"/>
      <c r="B1773" s="279"/>
      <c r="C1773" s="279"/>
      <c r="D1773" s="279"/>
      <c r="E1773" s="279"/>
      <c r="F1773" s="279"/>
      <c r="G1773" s="279"/>
    </row>
    <row r="1774" spans="1:7" x14ac:dyDescent="0.25">
      <c r="A1774" s="77"/>
      <c r="B1774" s="279"/>
      <c r="C1774" s="279"/>
      <c r="D1774" s="279"/>
      <c r="E1774" s="279"/>
      <c r="F1774" s="279"/>
      <c r="G1774" s="279"/>
    </row>
    <row r="1775" spans="1:7" x14ac:dyDescent="0.25">
      <c r="A1775" s="77"/>
      <c r="B1775" s="279"/>
      <c r="C1775" s="279"/>
      <c r="D1775" s="279"/>
      <c r="E1775" s="279"/>
      <c r="F1775" s="279"/>
      <c r="G1775" s="279"/>
    </row>
    <row r="1776" spans="1:7" x14ac:dyDescent="0.25">
      <c r="A1776" s="77"/>
      <c r="B1776" s="279"/>
      <c r="C1776" s="279"/>
      <c r="D1776" s="279"/>
      <c r="E1776" s="279"/>
      <c r="F1776" s="279"/>
      <c r="G1776" s="279"/>
    </row>
    <row r="1777" spans="1:7" x14ac:dyDescent="0.25">
      <c r="A1777" s="77"/>
      <c r="B1777" s="279"/>
      <c r="C1777" s="279"/>
      <c r="D1777" s="279"/>
      <c r="E1777" s="279"/>
      <c r="F1777" s="279"/>
      <c r="G1777" s="279"/>
    </row>
    <row r="1778" spans="1:7" x14ac:dyDescent="0.25">
      <c r="A1778" s="77"/>
      <c r="B1778" s="279"/>
      <c r="C1778" s="279"/>
      <c r="D1778" s="279"/>
      <c r="E1778" s="279"/>
      <c r="F1778" s="279"/>
      <c r="G1778" s="279"/>
    </row>
    <row r="1779" spans="1:7" x14ac:dyDescent="0.25">
      <c r="A1779" s="77"/>
      <c r="B1779" s="279"/>
      <c r="C1779" s="279"/>
      <c r="D1779" s="279"/>
      <c r="E1779" s="279"/>
      <c r="F1779" s="279"/>
      <c r="G1779" s="279"/>
    </row>
    <row r="1780" spans="1:7" x14ac:dyDescent="0.25">
      <c r="A1780" s="77"/>
      <c r="B1780" s="279"/>
      <c r="C1780" s="279"/>
      <c r="D1780" s="279"/>
      <c r="E1780" s="279"/>
      <c r="F1780" s="279"/>
      <c r="G1780" s="279"/>
    </row>
    <row r="1781" spans="1:7" x14ac:dyDescent="0.25">
      <c r="A1781" s="77"/>
      <c r="B1781" s="279"/>
      <c r="C1781" s="279"/>
      <c r="D1781" s="279"/>
      <c r="E1781" s="279"/>
      <c r="F1781" s="279"/>
      <c r="G1781" s="279"/>
    </row>
    <row r="1782" spans="1:7" x14ac:dyDescent="0.25">
      <c r="A1782" s="77"/>
      <c r="B1782" s="279"/>
      <c r="C1782" s="279"/>
      <c r="D1782" s="279"/>
      <c r="E1782" s="279"/>
      <c r="F1782" s="279"/>
      <c r="G1782" s="279"/>
    </row>
    <row r="1783" spans="1:7" x14ac:dyDescent="0.25">
      <c r="A1783" s="77"/>
      <c r="B1783" s="279"/>
      <c r="C1783" s="279"/>
      <c r="D1783" s="279"/>
      <c r="E1783" s="279"/>
      <c r="F1783" s="279"/>
      <c r="G1783" s="279"/>
    </row>
    <row r="1784" spans="1:7" x14ac:dyDescent="0.25">
      <c r="A1784" s="77"/>
      <c r="B1784" s="279"/>
      <c r="C1784" s="279"/>
      <c r="D1784" s="279"/>
      <c r="E1784" s="279"/>
      <c r="F1784" s="279"/>
      <c r="G1784" s="279"/>
    </row>
    <row r="1785" spans="1:7" x14ac:dyDescent="0.25">
      <c r="A1785" s="77"/>
      <c r="B1785" s="279"/>
      <c r="C1785" s="279"/>
      <c r="D1785" s="279"/>
      <c r="E1785" s="279"/>
      <c r="F1785" s="279"/>
      <c r="G1785" s="279"/>
    </row>
    <row r="1786" spans="1:7" x14ac:dyDescent="0.25">
      <c r="A1786" s="77"/>
      <c r="B1786" s="279"/>
      <c r="C1786" s="279"/>
      <c r="D1786" s="279"/>
      <c r="E1786" s="279"/>
      <c r="F1786" s="279"/>
      <c r="G1786" s="279"/>
    </row>
    <row r="1787" spans="1:7" x14ac:dyDescent="0.25">
      <c r="A1787" s="77"/>
      <c r="B1787" s="279"/>
      <c r="C1787" s="279"/>
      <c r="D1787" s="279"/>
      <c r="E1787" s="279"/>
      <c r="F1787" s="279"/>
      <c r="G1787" s="279"/>
    </row>
    <row r="1788" spans="1:7" x14ac:dyDescent="0.25">
      <c r="A1788" s="77"/>
      <c r="B1788" s="279"/>
      <c r="C1788" s="279"/>
      <c r="D1788" s="279"/>
      <c r="E1788" s="279"/>
      <c r="F1788" s="279"/>
      <c r="G1788" s="279"/>
    </row>
    <row r="1789" spans="1:7" x14ac:dyDescent="0.25">
      <c r="A1789" s="77"/>
      <c r="B1789" s="279"/>
      <c r="C1789" s="279"/>
      <c r="D1789" s="279"/>
      <c r="E1789" s="279"/>
      <c r="F1789" s="279"/>
      <c r="G1789" s="279"/>
    </row>
    <row r="1790" spans="1:7" x14ac:dyDescent="0.25">
      <c r="A1790" s="77"/>
      <c r="B1790" s="279"/>
      <c r="C1790" s="279"/>
      <c r="D1790" s="279"/>
      <c r="E1790" s="279"/>
      <c r="F1790" s="279"/>
      <c r="G1790" s="279"/>
    </row>
    <row r="1791" spans="1:7" x14ac:dyDescent="0.25">
      <c r="A1791" s="77"/>
      <c r="B1791" s="279"/>
      <c r="C1791" s="279"/>
      <c r="D1791" s="279"/>
      <c r="E1791" s="279"/>
      <c r="F1791" s="279"/>
      <c r="G1791" s="279"/>
    </row>
    <row r="1792" spans="1:7" x14ac:dyDescent="0.25">
      <c r="A1792" s="77"/>
      <c r="B1792" s="279"/>
      <c r="C1792" s="279"/>
      <c r="D1792" s="279"/>
      <c r="E1792" s="279"/>
      <c r="F1792" s="279"/>
      <c r="G1792" s="279"/>
    </row>
    <row r="1793" spans="1:7" x14ac:dyDescent="0.25">
      <c r="A1793" s="77"/>
      <c r="B1793" s="279"/>
      <c r="C1793" s="279"/>
      <c r="D1793" s="279"/>
      <c r="E1793" s="279"/>
      <c r="F1793" s="279"/>
      <c r="G1793" s="279"/>
    </row>
    <row r="1794" spans="1:7" x14ac:dyDescent="0.25">
      <c r="A1794" s="77"/>
      <c r="B1794" s="279"/>
      <c r="C1794" s="279"/>
      <c r="D1794" s="279"/>
      <c r="E1794" s="279"/>
      <c r="F1794" s="279"/>
      <c r="G1794" s="279"/>
    </row>
    <row r="1795" spans="1:7" x14ac:dyDescent="0.25">
      <c r="A1795" s="77"/>
      <c r="B1795" s="279"/>
      <c r="C1795" s="279"/>
      <c r="D1795" s="279"/>
      <c r="E1795" s="279"/>
      <c r="F1795" s="279"/>
      <c r="G1795" s="279"/>
    </row>
    <row r="1796" spans="1:7" x14ac:dyDescent="0.25">
      <c r="A1796" s="77"/>
      <c r="B1796" s="279"/>
      <c r="C1796" s="279"/>
      <c r="D1796" s="279"/>
      <c r="E1796" s="279"/>
      <c r="F1796" s="279"/>
      <c r="G1796" s="279"/>
    </row>
    <row r="1797" spans="1:7" x14ac:dyDescent="0.25">
      <c r="A1797" s="77"/>
      <c r="B1797" s="279"/>
      <c r="C1797" s="279"/>
      <c r="D1797" s="279"/>
      <c r="E1797" s="279"/>
      <c r="F1797" s="279"/>
      <c r="G1797" s="279"/>
    </row>
    <row r="1798" spans="1:7" x14ac:dyDescent="0.25">
      <c r="A1798" s="77"/>
      <c r="B1798" s="279"/>
      <c r="C1798" s="279"/>
      <c r="D1798" s="279"/>
      <c r="E1798" s="279"/>
      <c r="F1798" s="279"/>
      <c r="G1798" s="279"/>
    </row>
    <row r="1799" spans="1:7" x14ac:dyDescent="0.25">
      <c r="A1799" s="77"/>
      <c r="B1799" s="279"/>
      <c r="C1799" s="279"/>
      <c r="D1799" s="279"/>
      <c r="E1799" s="279"/>
      <c r="F1799" s="279"/>
      <c r="G1799" s="279"/>
    </row>
    <row r="1800" spans="1:7" x14ac:dyDescent="0.25">
      <c r="A1800" s="77"/>
      <c r="B1800" s="279"/>
      <c r="C1800" s="279"/>
      <c r="D1800" s="279"/>
      <c r="E1800" s="279"/>
      <c r="F1800" s="279"/>
      <c r="G1800" s="279"/>
    </row>
    <row r="1801" spans="1:7" x14ac:dyDescent="0.25">
      <c r="A1801" s="77"/>
      <c r="B1801" s="279"/>
      <c r="C1801" s="279"/>
      <c r="D1801" s="279"/>
      <c r="E1801" s="279"/>
      <c r="F1801" s="279"/>
      <c r="G1801" s="279"/>
    </row>
    <row r="1802" spans="1:7" x14ac:dyDescent="0.25">
      <c r="A1802" s="77"/>
      <c r="B1802" s="279"/>
      <c r="C1802" s="279"/>
      <c r="D1802" s="279"/>
      <c r="E1802" s="279"/>
      <c r="F1802" s="279"/>
      <c r="G1802" s="279"/>
    </row>
    <row r="1803" spans="1:7" x14ac:dyDescent="0.25">
      <c r="A1803" s="77"/>
      <c r="B1803" s="279"/>
      <c r="C1803" s="279"/>
      <c r="D1803" s="279"/>
      <c r="E1803" s="279"/>
      <c r="F1803" s="279"/>
      <c r="G1803" s="279"/>
    </row>
    <row r="1804" spans="1:7" x14ac:dyDescent="0.25">
      <c r="A1804" s="77"/>
      <c r="B1804" s="279"/>
      <c r="C1804" s="279"/>
      <c r="D1804" s="279"/>
      <c r="E1804" s="279"/>
      <c r="F1804" s="279"/>
      <c r="G1804" s="279"/>
    </row>
    <row r="1805" spans="1:7" x14ac:dyDescent="0.25">
      <c r="A1805" s="77"/>
      <c r="B1805" s="279"/>
      <c r="C1805" s="279"/>
      <c r="D1805" s="279"/>
      <c r="E1805" s="279"/>
      <c r="F1805" s="279"/>
      <c r="G1805" s="279"/>
    </row>
    <row r="1806" spans="1:7" x14ac:dyDescent="0.25">
      <c r="A1806" s="77"/>
      <c r="B1806" s="279"/>
      <c r="C1806" s="279"/>
      <c r="D1806" s="279"/>
      <c r="E1806" s="279"/>
      <c r="F1806" s="279"/>
      <c r="G1806" s="279"/>
    </row>
    <row r="1807" spans="1:7" x14ac:dyDescent="0.25">
      <c r="A1807" s="77"/>
      <c r="B1807" s="279"/>
      <c r="C1807" s="279"/>
      <c r="D1807" s="279"/>
      <c r="E1807" s="279"/>
      <c r="F1807" s="279"/>
      <c r="G1807" s="279"/>
    </row>
    <row r="1808" spans="1:7" x14ac:dyDescent="0.25">
      <c r="A1808" s="77"/>
      <c r="B1808" s="279"/>
      <c r="C1808" s="279"/>
      <c r="D1808" s="279"/>
      <c r="E1808" s="279"/>
      <c r="F1808" s="279"/>
      <c r="G1808" s="279"/>
    </row>
    <row r="1809" spans="1:7" x14ac:dyDescent="0.25">
      <c r="A1809" s="77"/>
      <c r="B1809" s="279"/>
      <c r="C1809" s="279"/>
      <c r="D1809" s="279"/>
      <c r="E1809" s="279"/>
      <c r="F1809" s="279"/>
      <c r="G1809" s="279"/>
    </row>
    <row r="1810" spans="1:7" x14ac:dyDescent="0.25">
      <c r="A1810" s="77"/>
      <c r="B1810" s="279"/>
      <c r="C1810" s="279"/>
      <c r="D1810" s="279"/>
      <c r="E1810" s="279"/>
      <c r="F1810" s="279"/>
      <c r="G1810" s="279"/>
    </row>
    <row r="1811" spans="1:7" x14ac:dyDescent="0.25">
      <c r="A1811" s="77"/>
      <c r="B1811" s="279"/>
      <c r="C1811" s="279"/>
      <c r="D1811" s="279"/>
      <c r="E1811" s="279"/>
      <c r="F1811" s="279"/>
      <c r="G1811" s="279"/>
    </row>
    <row r="1812" spans="1:7" x14ac:dyDescent="0.25">
      <c r="A1812" s="77"/>
      <c r="B1812" s="279"/>
      <c r="C1812" s="279"/>
      <c r="D1812" s="279"/>
      <c r="E1812" s="279"/>
      <c r="F1812" s="279"/>
      <c r="G1812" s="279"/>
    </row>
    <row r="1813" spans="1:7" x14ac:dyDescent="0.25">
      <c r="A1813" s="77"/>
      <c r="B1813" s="279"/>
      <c r="C1813" s="279"/>
      <c r="D1813" s="279"/>
      <c r="E1813" s="279"/>
      <c r="F1813" s="279"/>
      <c r="G1813" s="279"/>
    </row>
    <row r="1814" spans="1:7" x14ac:dyDescent="0.25">
      <c r="A1814" s="77"/>
      <c r="B1814" s="279"/>
      <c r="C1814" s="279"/>
      <c r="D1814" s="279"/>
      <c r="E1814" s="279"/>
      <c r="F1814" s="279"/>
      <c r="G1814" s="279"/>
    </row>
    <row r="1815" spans="1:7" x14ac:dyDescent="0.25">
      <c r="A1815" s="77"/>
      <c r="B1815" s="279"/>
      <c r="C1815" s="279"/>
      <c r="D1815" s="279"/>
      <c r="E1815" s="279"/>
      <c r="F1815" s="279"/>
      <c r="G1815" s="279"/>
    </row>
    <row r="1816" spans="1:7" x14ac:dyDescent="0.25">
      <c r="A1816" s="77"/>
      <c r="B1816" s="279"/>
      <c r="C1816" s="279"/>
      <c r="D1816" s="279"/>
      <c r="E1816" s="279"/>
      <c r="F1816" s="279"/>
      <c r="G1816" s="279"/>
    </row>
    <row r="1817" spans="1:7" x14ac:dyDescent="0.25">
      <c r="A1817" s="77"/>
      <c r="B1817" s="279"/>
      <c r="C1817" s="279"/>
      <c r="D1817" s="279"/>
      <c r="E1817" s="279"/>
      <c r="F1817" s="279"/>
      <c r="G1817" s="279"/>
    </row>
    <row r="1818" spans="1:7" x14ac:dyDescent="0.25">
      <c r="A1818" s="77"/>
      <c r="B1818" s="279"/>
      <c r="C1818" s="279"/>
      <c r="D1818" s="279"/>
      <c r="E1818" s="279"/>
      <c r="F1818" s="279"/>
      <c r="G1818" s="279"/>
    </row>
    <row r="1819" spans="1:7" x14ac:dyDescent="0.25">
      <c r="A1819" s="77"/>
      <c r="B1819" s="279"/>
      <c r="C1819" s="279"/>
      <c r="D1819" s="279"/>
      <c r="E1819" s="279"/>
      <c r="F1819" s="279"/>
      <c r="G1819" s="279"/>
    </row>
    <row r="1820" spans="1:7" x14ac:dyDescent="0.25">
      <c r="A1820" s="77"/>
      <c r="B1820" s="279"/>
      <c r="C1820" s="279"/>
      <c r="D1820" s="279"/>
      <c r="E1820" s="279"/>
      <c r="F1820" s="279"/>
      <c r="G1820" s="279"/>
    </row>
    <row r="1821" spans="1:7" x14ac:dyDescent="0.25">
      <c r="A1821" s="77"/>
      <c r="B1821" s="279"/>
      <c r="C1821" s="279"/>
      <c r="D1821" s="279"/>
      <c r="E1821" s="279"/>
      <c r="F1821" s="279"/>
      <c r="G1821" s="279"/>
    </row>
    <row r="1822" spans="1:7" x14ac:dyDescent="0.25">
      <c r="A1822" s="77"/>
      <c r="B1822" s="279"/>
      <c r="C1822" s="279"/>
      <c r="D1822" s="279"/>
      <c r="E1822" s="279"/>
      <c r="F1822" s="279"/>
      <c r="G1822" s="279"/>
    </row>
    <row r="1823" spans="1:7" x14ac:dyDescent="0.25">
      <c r="A1823" s="77"/>
      <c r="B1823" s="279"/>
      <c r="C1823" s="279"/>
      <c r="D1823" s="279"/>
      <c r="E1823" s="279"/>
      <c r="F1823" s="279"/>
      <c r="G1823" s="279"/>
    </row>
    <row r="1824" spans="1:7" x14ac:dyDescent="0.25">
      <c r="A1824" s="77"/>
      <c r="B1824" s="279"/>
      <c r="C1824" s="279"/>
      <c r="D1824" s="279"/>
      <c r="E1824" s="279"/>
      <c r="F1824" s="279"/>
      <c r="G1824" s="279"/>
    </row>
    <row r="1825" spans="1:7" x14ac:dyDescent="0.25">
      <c r="A1825" s="77"/>
      <c r="B1825" s="279"/>
      <c r="C1825" s="279"/>
      <c r="D1825" s="279"/>
      <c r="E1825" s="279"/>
      <c r="F1825" s="279"/>
      <c r="G1825" s="279"/>
    </row>
    <row r="1826" spans="1:7" x14ac:dyDescent="0.25">
      <c r="A1826" s="77"/>
      <c r="B1826" s="279"/>
      <c r="C1826" s="279"/>
      <c r="D1826" s="279"/>
      <c r="E1826" s="279"/>
      <c r="F1826" s="279"/>
      <c r="G1826" s="279"/>
    </row>
    <row r="1827" spans="1:7" x14ac:dyDescent="0.25">
      <c r="A1827" s="77"/>
      <c r="B1827" s="279"/>
      <c r="C1827" s="279"/>
      <c r="D1827" s="279"/>
      <c r="E1827" s="279"/>
      <c r="F1827" s="279"/>
      <c r="G1827" s="279"/>
    </row>
    <row r="1828" spans="1:7" x14ac:dyDescent="0.25">
      <c r="A1828" s="77"/>
      <c r="B1828" s="279"/>
      <c r="C1828" s="279"/>
      <c r="D1828" s="279"/>
      <c r="E1828" s="279"/>
      <c r="F1828" s="279"/>
      <c r="G1828" s="279"/>
    </row>
    <row r="1829" spans="1:7" x14ac:dyDescent="0.25">
      <c r="A1829" s="77"/>
      <c r="B1829" s="279"/>
      <c r="C1829" s="279"/>
      <c r="D1829" s="279"/>
      <c r="E1829" s="279"/>
      <c r="F1829" s="279"/>
      <c r="G1829" s="279"/>
    </row>
    <row r="1830" spans="1:7" x14ac:dyDescent="0.25">
      <c r="A1830" s="77"/>
      <c r="B1830" s="279"/>
      <c r="C1830" s="279"/>
      <c r="D1830" s="279"/>
      <c r="E1830" s="279"/>
      <c r="F1830" s="279"/>
      <c r="G1830" s="279"/>
    </row>
    <row r="1831" spans="1:7" x14ac:dyDescent="0.25">
      <c r="A1831" s="77"/>
      <c r="B1831" s="279"/>
      <c r="C1831" s="279"/>
      <c r="D1831" s="279"/>
      <c r="E1831" s="279"/>
      <c r="F1831" s="279"/>
      <c r="G1831" s="279"/>
    </row>
    <row r="1832" spans="1:7" x14ac:dyDescent="0.25">
      <c r="A1832" s="77"/>
      <c r="B1832" s="279"/>
      <c r="C1832" s="279"/>
      <c r="D1832" s="279"/>
      <c r="E1832" s="279"/>
      <c r="F1832" s="279"/>
      <c r="G1832" s="279"/>
    </row>
    <row r="1833" spans="1:7" x14ac:dyDescent="0.25">
      <c r="A1833" s="77"/>
      <c r="B1833" s="279"/>
      <c r="C1833" s="279"/>
      <c r="D1833" s="279"/>
      <c r="E1833" s="279"/>
      <c r="F1833" s="279"/>
      <c r="G1833" s="279"/>
    </row>
    <row r="1834" spans="1:7" x14ac:dyDescent="0.25">
      <c r="A1834" s="77"/>
      <c r="B1834" s="279"/>
      <c r="C1834" s="279"/>
      <c r="D1834" s="279"/>
      <c r="E1834" s="279"/>
      <c r="F1834" s="279"/>
      <c r="G1834" s="279"/>
    </row>
    <row r="1835" spans="1:7" x14ac:dyDescent="0.25">
      <c r="A1835" s="77"/>
      <c r="B1835" s="279"/>
      <c r="C1835" s="279"/>
      <c r="D1835" s="279"/>
      <c r="E1835" s="279"/>
      <c r="F1835" s="279"/>
      <c r="G1835" s="279"/>
    </row>
    <row r="1836" spans="1:7" x14ac:dyDescent="0.25">
      <c r="A1836" s="77"/>
      <c r="B1836" s="279"/>
      <c r="C1836" s="279"/>
      <c r="D1836" s="279"/>
      <c r="E1836" s="279"/>
      <c r="F1836" s="279"/>
      <c r="G1836" s="279"/>
    </row>
    <row r="1837" spans="1:7" x14ac:dyDescent="0.25">
      <c r="A1837" s="77"/>
      <c r="B1837" s="279"/>
      <c r="C1837" s="279"/>
      <c r="D1837" s="279"/>
      <c r="E1837" s="279"/>
      <c r="F1837" s="279"/>
      <c r="G1837" s="279"/>
    </row>
    <row r="1838" spans="1:7" x14ac:dyDescent="0.25">
      <c r="A1838" s="77"/>
      <c r="B1838" s="279"/>
      <c r="C1838" s="279"/>
      <c r="D1838" s="279"/>
      <c r="E1838" s="279"/>
      <c r="F1838" s="279"/>
      <c r="G1838" s="279"/>
    </row>
    <row r="1839" spans="1:7" x14ac:dyDescent="0.25">
      <c r="A1839" s="77"/>
      <c r="B1839" s="279"/>
      <c r="C1839" s="279"/>
      <c r="D1839" s="279"/>
      <c r="E1839" s="279"/>
      <c r="F1839" s="279"/>
      <c r="G1839" s="279"/>
    </row>
    <row r="1840" spans="1:7" x14ac:dyDescent="0.25">
      <c r="A1840" s="77"/>
      <c r="B1840" s="279"/>
      <c r="C1840" s="279"/>
      <c r="D1840" s="279"/>
      <c r="E1840" s="279"/>
      <c r="F1840" s="279"/>
      <c r="G1840" s="279"/>
    </row>
    <row r="1841" spans="1:7" x14ac:dyDescent="0.25">
      <c r="A1841" s="77"/>
      <c r="B1841" s="279"/>
      <c r="C1841" s="279"/>
      <c r="D1841" s="279"/>
      <c r="E1841" s="279"/>
      <c r="F1841" s="279"/>
      <c r="G1841" s="279"/>
    </row>
    <row r="1842" spans="1:7" x14ac:dyDescent="0.25">
      <c r="A1842" s="77"/>
      <c r="B1842" s="279"/>
      <c r="C1842" s="279"/>
      <c r="D1842" s="279"/>
      <c r="E1842" s="279"/>
      <c r="F1842" s="279"/>
      <c r="G1842" s="279"/>
    </row>
    <row r="1843" spans="1:7" x14ac:dyDescent="0.25">
      <c r="A1843" s="77"/>
      <c r="B1843" s="279"/>
      <c r="C1843" s="279"/>
      <c r="D1843" s="279"/>
      <c r="E1843" s="279"/>
      <c r="F1843" s="279"/>
      <c r="G1843" s="279"/>
    </row>
    <row r="1844" spans="1:7" x14ac:dyDescent="0.25">
      <c r="A1844" s="77"/>
      <c r="B1844" s="279"/>
      <c r="C1844" s="279"/>
      <c r="D1844" s="279"/>
      <c r="E1844" s="279"/>
      <c r="F1844" s="279"/>
      <c r="G1844" s="279"/>
    </row>
    <row r="1845" spans="1:7" x14ac:dyDescent="0.25">
      <c r="A1845" s="77"/>
      <c r="B1845" s="279"/>
      <c r="C1845" s="279"/>
      <c r="D1845" s="279"/>
      <c r="E1845" s="279"/>
      <c r="F1845" s="279"/>
      <c r="G1845" s="279"/>
    </row>
    <row r="1846" spans="1:7" x14ac:dyDescent="0.25">
      <c r="A1846" s="77"/>
      <c r="B1846" s="279"/>
      <c r="C1846" s="279"/>
      <c r="D1846" s="279"/>
      <c r="E1846" s="279"/>
      <c r="F1846" s="279"/>
      <c r="G1846" s="279"/>
    </row>
    <row r="1847" spans="1:7" x14ac:dyDescent="0.25">
      <c r="A1847" s="77"/>
      <c r="B1847" s="279"/>
      <c r="C1847" s="279"/>
      <c r="D1847" s="279"/>
      <c r="E1847" s="279"/>
      <c r="F1847" s="279"/>
      <c r="G1847" s="279"/>
    </row>
    <row r="1848" spans="1:7" x14ac:dyDescent="0.25">
      <c r="A1848" s="77"/>
      <c r="B1848" s="279"/>
      <c r="C1848" s="279"/>
      <c r="D1848" s="279"/>
      <c r="E1848" s="279"/>
      <c r="F1848" s="279"/>
      <c r="G1848" s="279"/>
    </row>
    <row r="1849" spans="1:7" x14ac:dyDescent="0.25">
      <c r="A1849" s="77"/>
      <c r="B1849" s="279"/>
      <c r="C1849" s="279"/>
      <c r="D1849" s="279"/>
      <c r="E1849" s="279"/>
      <c r="F1849" s="279"/>
      <c r="G1849" s="279"/>
    </row>
    <row r="1850" spans="1:7" x14ac:dyDescent="0.25">
      <c r="A1850" s="77"/>
      <c r="B1850" s="279"/>
      <c r="C1850" s="279"/>
      <c r="D1850" s="279"/>
      <c r="E1850" s="279"/>
      <c r="F1850" s="279"/>
      <c r="G1850" s="279"/>
    </row>
    <row r="1851" spans="1:7" x14ac:dyDescent="0.25">
      <c r="A1851" s="77"/>
      <c r="B1851" s="279"/>
      <c r="C1851" s="279"/>
      <c r="D1851" s="279"/>
      <c r="E1851" s="279"/>
      <c r="F1851" s="279"/>
      <c r="G1851" s="279"/>
    </row>
    <row r="1852" spans="1:7" x14ac:dyDescent="0.25">
      <c r="A1852" s="77"/>
      <c r="B1852" s="279"/>
      <c r="C1852" s="279"/>
      <c r="D1852" s="279"/>
      <c r="E1852" s="279"/>
      <c r="F1852" s="279"/>
      <c r="G1852" s="279"/>
    </row>
    <row r="1853" spans="1:7" x14ac:dyDescent="0.25">
      <c r="A1853" s="77"/>
      <c r="B1853" s="279"/>
      <c r="C1853" s="279"/>
      <c r="D1853" s="279"/>
      <c r="E1853" s="279"/>
      <c r="F1853" s="279"/>
      <c r="G1853" s="279"/>
    </row>
    <row r="1854" spans="1:7" x14ac:dyDescent="0.25">
      <c r="A1854" s="77"/>
      <c r="B1854" s="279"/>
      <c r="C1854" s="279"/>
      <c r="D1854" s="279"/>
      <c r="E1854" s="279"/>
      <c r="F1854" s="279"/>
      <c r="G1854" s="279"/>
    </row>
    <row r="1855" spans="1:7" x14ac:dyDescent="0.25">
      <c r="A1855" s="77"/>
      <c r="B1855" s="279"/>
      <c r="C1855" s="279"/>
      <c r="D1855" s="279"/>
      <c r="E1855" s="279"/>
      <c r="F1855" s="279"/>
      <c r="G1855" s="279"/>
    </row>
    <row r="1856" spans="1:7" x14ac:dyDescent="0.25">
      <c r="A1856" s="77"/>
      <c r="B1856" s="279"/>
      <c r="C1856" s="279"/>
      <c r="D1856" s="279"/>
      <c r="E1856" s="279"/>
      <c r="F1856" s="279"/>
      <c r="G1856" s="279"/>
    </row>
    <row r="1857" spans="1:7" x14ac:dyDescent="0.25">
      <c r="A1857" s="77"/>
      <c r="B1857" s="279"/>
      <c r="C1857" s="279"/>
      <c r="D1857" s="279"/>
      <c r="E1857" s="279"/>
      <c r="F1857" s="279"/>
      <c r="G1857" s="279"/>
    </row>
    <row r="1858" spans="1:7" x14ac:dyDescent="0.25">
      <c r="A1858" s="77"/>
      <c r="B1858" s="279"/>
      <c r="C1858" s="279"/>
      <c r="D1858" s="279"/>
      <c r="E1858" s="279"/>
      <c r="F1858" s="279"/>
      <c r="G1858" s="279"/>
    </row>
    <row r="1859" spans="1:7" x14ac:dyDescent="0.25">
      <c r="A1859" s="77"/>
      <c r="B1859" s="279"/>
      <c r="C1859" s="279"/>
      <c r="D1859" s="279"/>
      <c r="E1859" s="279"/>
      <c r="F1859" s="279"/>
      <c r="G1859" s="279"/>
    </row>
    <row r="1860" spans="1:7" x14ac:dyDescent="0.25">
      <c r="A1860" s="77"/>
      <c r="B1860" s="279"/>
      <c r="C1860" s="279"/>
      <c r="D1860" s="279"/>
      <c r="E1860" s="279"/>
      <c r="F1860" s="279"/>
      <c r="G1860" s="279"/>
    </row>
    <row r="1861" spans="1:7" x14ac:dyDescent="0.25">
      <c r="A1861" s="77"/>
      <c r="B1861" s="279"/>
      <c r="C1861" s="279"/>
      <c r="D1861" s="279"/>
      <c r="E1861" s="279"/>
      <c r="F1861" s="279"/>
      <c r="G1861" s="279"/>
    </row>
    <row r="1862" spans="1:7" x14ac:dyDescent="0.25">
      <c r="A1862" s="77"/>
      <c r="B1862" s="279"/>
      <c r="C1862" s="279"/>
      <c r="D1862" s="279"/>
      <c r="E1862" s="279"/>
      <c r="F1862" s="279"/>
      <c r="G1862" s="279"/>
    </row>
    <row r="1863" spans="1:7" x14ac:dyDescent="0.25">
      <c r="A1863" s="77"/>
      <c r="B1863" s="279"/>
      <c r="C1863" s="279"/>
      <c r="D1863" s="279"/>
      <c r="E1863" s="279"/>
      <c r="F1863" s="279"/>
      <c r="G1863" s="279"/>
    </row>
    <row r="1864" spans="1:7" x14ac:dyDescent="0.25">
      <c r="A1864" s="77"/>
      <c r="B1864" s="279"/>
      <c r="C1864" s="279"/>
      <c r="D1864" s="279"/>
      <c r="E1864" s="279"/>
      <c r="F1864" s="279"/>
      <c r="G1864" s="279"/>
    </row>
    <row r="1865" spans="1:7" x14ac:dyDescent="0.25">
      <c r="A1865" s="77"/>
      <c r="B1865" s="279"/>
      <c r="C1865" s="279"/>
      <c r="D1865" s="279"/>
      <c r="E1865" s="279"/>
      <c r="F1865" s="279"/>
      <c r="G1865" s="279"/>
    </row>
    <row r="1866" spans="1:7" x14ac:dyDescent="0.25">
      <c r="A1866" s="77"/>
      <c r="B1866" s="279"/>
      <c r="C1866" s="279"/>
      <c r="D1866" s="279"/>
      <c r="E1866" s="279"/>
      <c r="F1866" s="279"/>
      <c r="G1866" s="279"/>
    </row>
    <row r="1867" spans="1:7" x14ac:dyDescent="0.25">
      <c r="A1867" s="77"/>
      <c r="B1867" s="279"/>
      <c r="C1867" s="279"/>
      <c r="D1867" s="279"/>
      <c r="E1867" s="279"/>
      <c r="F1867" s="279"/>
      <c r="G1867" s="279"/>
    </row>
    <row r="1868" spans="1:7" x14ac:dyDescent="0.25">
      <c r="A1868" s="77"/>
      <c r="B1868" s="279"/>
      <c r="C1868" s="279"/>
      <c r="D1868" s="279"/>
      <c r="E1868" s="279"/>
      <c r="F1868" s="279"/>
      <c r="G1868" s="279"/>
    </row>
    <row r="1869" spans="1:7" x14ac:dyDescent="0.25">
      <c r="A1869" s="77"/>
      <c r="B1869" s="279"/>
      <c r="C1869" s="279"/>
      <c r="D1869" s="279"/>
      <c r="E1869" s="279"/>
      <c r="F1869" s="279"/>
      <c r="G1869" s="279"/>
    </row>
    <row r="1870" spans="1:7" x14ac:dyDescent="0.25">
      <c r="A1870" s="77"/>
      <c r="B1870" s="279"/>
      <c r="C1870" s="279"/>
      <c r="D1870" s="279"/>
      <c r="E1870" s="279"/>
      <c r="F1870" s="279"/>
      <c r="G1870" s="279"/>
    </row>
    <row r="1871" spans="1:7" x14ac:dyDescent="0.25">
      <c r="A1871" s="77"/>
      <c r="B1871" s="279"/>
      <c r="C1871" s="279"/>
      <c r="D1871" s="279"/>
      <c r="E1871" s="279"/>
      <c r="F1871" s="279"/>
      <c r="G1871" s="279"/>
    </row>
    <row r="1872" spans="1:7" x14ac:dyDescent="0.25">
      <c r="A1872" s="77"/>
      <c r="B1872" s="279"/>
      <c r="C1872" s="279"/>
      <c r="D1872" s="279"/>
      <c r="E1872" s="279"/>
      <c r="F1872" s="279"/>
      <c r="G1872" s="279"/>
    </row>
    <row r="1873" spans="1:7" x14ac:dyDescent="0.25">
      <c r="A1873" s="77"/>
      <c r="B1873" s="279"/>
      <c r="C1873" s="279"/>
      <c r="D1873" s="279"/>
      <c r="E1873" s="279"/>
      <c r="F1873" s="279"/>
      <c r="G1873" s="279"/>
    </row>
    <row r="1874" spans="1:7" x14ac:dyDescent="0.25">
      <c r="A1874" s="77"/>
      <c r="B1874" s="279"/>
      <c r="C1874" s="279"/>
      <c r="D1874" s="279"/>
      <c r="E1874" s="279"/>
      <c r="F1874" s="279"/>
      <c r="G1874" s="279"/>
    </row>
    <row r="1875" spans="1:7" x14ac:dyDescent="0.25">
      <c r="A1875" s="77"/>
      <c r="B1875" s="279"/>
      <c r="C1875" s="279"/>
      <c r="D1875" s="279"/>
      <c r="E1875" s="279"/>
      <c r="F1875" s="279"/>
      <c r="G1875" s="279"/>
    </row>
    <row r="1876" spans="1:7" x14ac:dyDescent="0.25">
      <c r="A1876" s="77"/>
      <c r="B1876" s="279"/>
      <c r="C1876" s="279"/>
      <c r="D1876" s="279"/>
      <c r="E1876" s="279"/>
      <c r="F1876" s="279"/>
      <c r="G1876" s="279"/>
    </row>
    <row r="1877" spans="1:7" x14ac:dyDescent="0.25">
      <c r="A1877" s="77"/>
      <c r="B1877" s="279"/>
      <c r="C1877" s="279"/>
      <c r="D1877" s="279"/>
      <c r="E1877" s="279"/>
      <c r="F1877" s="279"/>
      <c r="G1877" s="279"/>
    </row>
    <row r="1878" spans="1:7" x14ac:dyDescent="0.25">
      <c r="A1878" s="77"/>
      <c r="B1878" s="279"/>
      <c r="C1878" s="279"/>
      <c r="D1878" s="279"/>
      <c r="E1878" s="279"/>
      <c r="F1878" s="279"/>
      <c r="G1878" s="279"/>
    </row>
    <row r="1879" spans="1:7" x14ac:dyDescent="0.25">
      <c r="A1879" s="77"/>
      <c r="B1879" s="279"/>
      <c r="C1879" s="279"/>
      <c r="D1879" s="279"/>
      <c r="E1879" s="279"/>
      <c r="F1879" s="279"/>
      <c r="G1879" s="279"/>
    </row>
    <row r="1880" spans="1:7" x14ac:dyDescent="0.25">
      <c r="A1880" s="77"/>
      <c r="B1880" s="279"/>
      <c r="C1880" s="279"/>
      <c r="D1880" s="279"/>
      <c r="E1880" s="279"/>
      <c r="F1880" s="279"/>
      <c r="G1880" s="279"/>
    </row>
    <row r="1881" spans="1:7" x14ac:dyDescent="0.25">
      <c r="A1881" s="77"/>
      <c r="B1881" s="279"/>
      <c r="C1881" s="279"/>
      <c r="D1881" s="279"/>
      <c r="E1881" s="279"/>
      <c r="F1881" s="279"/>
      <c r="G1881" s="279"/>
    </row>
    <row r="1882" spans="1:7" x14ac:dyDescent="0.25">
      <c r="A1882" s="77"/>
      <c r="B1882" s="279"/>
      <c r="C1882" s="279"/>
      <c r="D1882" s="279"/>
      <c r="E1882" s="279"/>
      <c r="F1882" s="279"/>
      <c r="G1882" s="279"/>
    </row>
    <row r="1883" spans="1:7" x14ac:dyDescent="0.25">
      <c r="A1883" s="77"/>
      <c r="B1883" s="279"/>
      <c r="C1883" s="279"/>
      <c r="D1883" s="279"/>
      <c r="E1883" s="279"/>
      <c r="F1883" s="279"/>
      <c r="G1883" s="279"/>
    </row>
    <row r="1884" spans="1:7" x14ac:dyDescent="0.25">
      <c r="A1884" s="77"/>
      <c r="B1884" s="279"/>
      <c r="C1884" s="279"/>
      <c r="D1884" s="279"/>
      <c r="E1884" s="279"/>
      <c r="F1884" s="279"/>
      <c r="G1884" s="279"/>
    </row>
    <row r="1885" spans="1:7" x14ac:dyDescent="0.25">
      <c r="A1885" s="77"/>
      <c r="B1885" s="279"/>
      <c r="C1885" s="279"/>
      <c r="D1885" s="279"/>
      <c r="E1885" s="279"/>
      <c r="F1885" s="279"/>
      <c r="G1885" s="279"/>
    </row>
    <row r="1886" spans="1:7" x14ac:dyDescent="0.25">
      <c r="A1886" s="77"/>
      <c r="B1886" s="279"/>
      <c r="C1886" s="279"/>
      <c r="D1886" s="279"/>
      <c r="E1886" s="279"/>
      <c r="F1886" s="279"/>
      <c r="G1886" s="279"/>
    </row>
    <row r="1887" spans="1:7" x14ac:dyDescent="0.25">
      <c r="A1887" s="77"/>
      <c r="B1887" s="279"/>
      <c r="C1887" s="279"/>
      <c r="D1887" s="279"/>
      <c r="E1887" s="279"/>
      <c r="F1887" s="279"/>
      <c r="G1887" s="279"/>
    </row>
    <row r="1888" spans="1:7" x14ac:dyDescent="0.25">
      <c r="A1888" s="77"/>
      <c r="B1888" s="279"/>
      <c r="C1888" s="279"/>
      <c r="D1888" s="279"/>
      <c r="E1888" s="279"/>
      <c r="F1888" s="279"/>
      <c r="G1888" s="279"/>
    </row>
    <row r="1889" spans="1:7" x14ac:dyDescent="0.25">
      <c r="A1889" s="77"/>
      <c r="B1889" s="279"/>
      <c r="C1889" s="279"/>
      <c r="D1889" s="279"/>
      <c r="E1889" s="279"/>
      <c r="F1889" s="279"/>
      <c r="G1889" s="279"/>
    </row>
    <row r="1890" spans="1:7" x14ac:dyDescent="0.25">
      <c r="A1890" s="77"/>
      <c r="B1890" s="279"/>
      <c r="C1890" s="279"/>
      <c r="D1890" s="279"/>
      <c r="E1890" s="279"/>
      <c r="F1890" s="279"/>
      <c r="G1890" s="279"/>
    </row>
    <row r="1891" spans="1:7" x14ac:dyDescent="0.25">
      <c r="A1891" s="77"/>
      <c r="B1891" s="279"/>
      <c r="C1891" s="279"/>
      <c r="D1891" s="279"/>
      <c r="E1891" s="279"/>
      <c r="F1891" s="279"/>
      <c r="G1891" s="279"/>
    </row>
    <row r="1892" spans="1:7" x14ac:dyDescent="0.25">
      <c r="A1892" s="77"/>
      <c r="B1892" s="279"/>
      <c r="C1892" s="279"/>
      <c r="D1892" s="279"/>
      <c r="E1892" s="279"/>
      <c r="F1892" s="279"/>
      <c r="G1892" s="279"/>
    </row>
    <row r="1893" spans="1:7" x14ac:dyDescent="0.25">
      <c r="A1893" s="77"/>
      <c r="B1893" s="279"/>
      <c r="C1893" s="279"/>
      <c r="D1893" s="279"/>
      <c r="E1893" s="279"/>
      <c r="F1893" s="279"/>
      <c r="G1893" s="279"/>
    </row>
    <row r="1894" spans="1:7" x14ac:dyDescent="0.25">
      <c r="A1894" s="77"/>
      <c r="B1894" s="279"/>
      <c r="C1894" s="279"/>
      <c r="D1894" s="279"/>
      <c r="E1894" s="279"/>
      <c r="F1894" s="279"/>
      <c r="G1894" s="279"/>
    </row>
    <row r="1895" spans="1:7" x14ac:dyDescent="0.25">
      <c r="A1895" s="77"/>
      <c r="B1895" s="279"/>
      <c r="C1895" s="279"/>
      <c r="D1895" s="279"/>
      <c r="E1895" s="279"/>
      <c r="F1895" s="279"/>
      <c r="G1895" s="279"/>
    </row>
    <row r="1896" spans="1:7" x14ac:dyDescent="0.25">
      <c r="A1896" s="77"/>
      <c r="B1896" s="279"/>
      <c r="C1896" s="279"/>
      <c r="D1896" s="279"/>
      <c r="E1896" s="279"/>
      <c r="F1896" s="279"/>
      <c r="G1896" s="279"/>
    </row>
    <row r="1897" spans="1:7" x14ac:dyDescent="0.25">
      <c r="A1897" s="77"/>
      <c r="B1897" s="279"/>
      <c r="C1897" s="279"/>
      <c r="D1897" s="279"/>
      <c r="E1897" s="279"/>
      <c r="F1897" s="279"/>
      <c r="G1897" s="279"/>
    </row>
    <row r="1898" spans="1:7" x14ac:dyDescent="0.25">
      <c r="A1898" s="77"/>
      <c r="B1898" s="279"/>
      <c r="C1898" s="279"/>
      <c r="D1898" s="279"/>
      <c r="E1898" s="279"/>
      <c r="F1898" s="279"/>
      <c r="G1898" s="279"/>
    </row>
    <row r="1899" spans="1:7" x14ac:dyDescent="0.25">
      <c r="A1899" s="77"/>
      <c r="B1899" s="279"/>
      <c r="C1899" s="279"/>
      <c r="D1899" s="279"/>
      <c r="E1899" s="279"/>
      <c r="F1899" s="279"/>
      <c r="G1899" s="279"/>
    </row>
    <row r="1900" spans="1:7" x14ac:dyDescent="0.25">
      <c r="A1900" s="77"/>
      <c r="B1900" s="279"/>
      <c r="C1900" s="279"/>
      <c r="D1900" s="279"/>
      <c r="E1900" s="279"/>
      <c r="F1900" s="279"/>
      <c r="G1900" s="279"/>
    </row>
    <row r="1901" spans="1:7" x14ac:dyDescent="0.25">
      <c r="A1901" s="77"/>
      <c r="B1901" s="279"/>
      <c r="C1901" s="279"/>
      <c r="D1901" s="279"/>
      <c r="E1901" s="279"/>
      <c r="F1901" s="279"/>
      <c r="G1901" s="279"/>
    </row>
    <row r="1902" spans="1:7" x14ac:dyDescent="0.25">
      <c r="A1902" s="77"/>
      <c r="B1902" s="279"/>
      <c r="C1902" s="279"/>
      <c r="D1902" s="279"/>
      <c r="E1902" s="279"/>
      <c r="F1902" s="279"/>
      <c r="G1902" s="279"/>
    </row>
    <row r="1903" spans="1:7" x14ac:dyDescent="0.25">
      <c r="A1903" s="77"/>
      <c r="B1903" s="279"/>
      <c r="C1903" s="279"/>
      <c r="D1903" s="279"/>
      <c r="E1903" s="279"/>
      <c r="F1903" s="279"/>
      <c r="G1903" s="279"/>
    </row>
    <row r="1904" spans="1:7" x14ac:dyDescent="0.25">
      <c r="A1904" s="77"/>
      <c r="B1904" s="279"/>
      <c r="C1904" s="279"/>
      <c r="D1904" s="279"/>
      <c r="E1904" s="279"/>
      <c r="F1904" s="279"/>
      <c r="G1904" s="279"/>
    </row>
    <row r="1905" spans="1:7" x14ac:dyDescent="0.25">
      <c r="A1905" s="77"/>
      <c r="B1905" s="279"/>
      <c r="C1905" s="279"/>
      <c r="D1905" s="279"/>
      <c r="E1905" s="279"/>
      <c r="F1905" s="279"/>
      <c r="G1905" s="279"/>
    </row>
    <row r="1906" spans="1:7" x14ac:dyDescent="0.25">
      <c r="A1906" s="77"/>
      <c r="B1906" s="279"/>
      <c r="C1906" s="279"/>
      <c r="D1906" s="279"/>
      <c r="E1906" s="279"/>
      <c r="F1906" s="279"/>
      <c r="G1906" s="279"/>
    </row>
    <row r="1907" spans="1:7" x14ac:dyDescent="0.25">
      <c r="A1907" s="77"/>
      <c r="B1907" s="279"/>
      <c r="C1907" s="279"/>
      <c r="D1907" s="279"/>
      <c r="E1907" s="279"/>
      <c r="F1907" s="279"/>
      <c r="G1907" s="279"/>
    </row>
    <row r="1908" spans="1:7" x14ac:dyDescent="0.25">
      <c r="A1908" s="77"/>
      <c r="B1908" s="279"/>
      <c r="C1908" s="279"/>
      <c r="D1908" s="279"/>
      <c r="E1908" s="279"/>
      <c r="F1908" s="279"/>
      <c r="G1908" s="279"/>
    </row>
    <row r="1909" spans="1:7" x14ac:dyDescent="0.25">
      <c r="A1909" s="77"/>
      <c r="B1909" s="279"/>
      <c r="C1909" s="279"/>
      <c r="D1909" s="279"/>
      <c r="E1909" s="279"/>
      <c r="F1909" s="279"/>
      <c r="G1909" s="279"/>
    </row>
    <row r="1910" spans="1:7" x14ac:dyDescent="0.25">
      <c r="A1910" s="77"/>
      <c r="B1910" s="279"/>
      <c r="C1910" s="279"/>
      <c r="D1910" s="279"/>
      <c r="E1910" s="279"/>
      <c r="F1910" s="279"/>
      <c r="G1910" s="279"/>
    </row>
    <row r="1911" spans="1:7" x14ac:dyDescent="0.25">
      <c r="A1911" s="77"/>
      <c r="B1911" s="279"/>
      <c r="C1911" s="279"/>
      <c r="D1911" s="279"/>
      <c r="E1911" s="279"/>
      <c r="F1911" s="279"/>
      <c r="G1911" s="279"/>
    </row>
    <row r="1912" spans="1:7" x14ac:dyDescent="0.25">
      <c r="A1912" s="77"/>
      <c r="B1912" s="279"/>
      <c r="C1912" s="279"/>
      <c r="D1912" s="279"/>
      <c r="E1912" s="279"/>
      <c r="F1912" s="279"/>
      <c r="G1912" s="279"/>
    </row>
    <row r="1913" spans="1:7" x14ac:dyDescent="0.25">
      <c r="A1913" s="77"/>
      <c r="B1913" s="279"/>
      <c r="C1913" s="279"/>
      <c r="D1913" s="279"/>
      <c r="E1913" s="279"/>
      <c r="F1913" s="279"/>
      <c r="G1913" s="279"/>
    </row>
    <row r="1914" spans="1:7" x14ac:dyDescent="0.25">
      <c r="A1914" s="77"/>
      <c r="B1914" s="279"/>
      <c r="C1914" s="279"/>
      <c r="D1914" s="279"/>
      <c r="E1914" s="279"/>
      <c r="F1914" s="279"/>
      <c r="G1914" s="279"/>
    </row>
    <row r="1915" spans="1:7" x14ac:dyDescent="0.25">
      <c r="A1915" s="77"/>
      <c r="B1915" s="279"/>
      <c r="C1915" s="279"/>
      <c r="D1915" s="279"/>
      <c r="E1915" s="279"/>
      <c r="F1915" s="279"/>
      <c r="G1915" s="279"/>
    </row>
    <row r="1916" spans="1:7" x14ac:dyDescent="0.25">
      <c r="A1916" s="77"/>
      <c r="B1916" s="279"/>
      <c r="C1916" s="279"/>
      <c r="D1916" s="279"/>
      <c r="E1916" s="279"/>
      <c r="F1916" s="279"/>
      <c r="G1916" s="279"/>
    </row>
    <row r="1917" spans="1:7" x14ac:dyDescent="0.25">
      <c r="A1917" s="77"/>
      <c r="B1917" s="279"/>
      <c r="C1917" s="279"/>
      <c r="D1917" s="279"/>
      <c r="E1917" s="279"/>
      <c r="F1917" s="279"/>
      <c r="G1917" s="279"/>
    </row>
    <row r="1918" spans="1:7" x14ac:dyDescent="0.25">
      <c r="A1918" s="77"/>
      <c r="B1918" s="279"/>
      <c r="C1918" s="279"/>
      <c r="D1918" s="279"/>
      <c r="E1918" s="279"/>
      <c r="F1918" s="279"/>
      <c r="G1918" s="279"/>
    </row>
    <row r="1919" spans="1:7" x14ac:dyDescent="0.25">
      <c r="A1919" s="77"/>
      <c r="B1919" s="279"/>
      <c r="C1919" s="279"/>
      <c r="D1919" s="279"/>
      <c r="E1919" s="279"/>
      <c r="F1919" s="279"/>
      <c r="G1919" s="279"/>
    </row>
    <row r="1920" spans="1:7" x14ac:dyDescent="0.25">
      <c r="A1920" s="77"/>
      <c r="B1920" s="279"/>
      <c r="C1920" s="279"/>
      <c r="D1920" s="279"/>
      <c r="E1920" s="279"/>
      <c r="F1920" s="279"/>
      <c r="G1920" s="279"/>
    </row>
    <row r="1921" spans="1:7" x14ac:dyDescent="0.25">
      <c r="A1921" s="77"/>
      <c r="B1921" s="279"/>
      <c r="C1921" s="279"/>
      <c r="D1921" s="279"/>
      <c r="E1921" s="279"/>
      <c r="F1921" s="279"/>
      <c r="G1921" s="279"/>
    </row>
    <row r="1922" spans="1:7" x14ac:dyDescent="0.25">
      <c r="A1922" s="77"/>
      <c r="B1922" s="279"/>
      <c r="C1922" s="279"/>
      <c r="D1922" s="279"/>
      <c r="E1922" s="279"/>
      <c r="F1922" s="279"/>
      <c r="G1922" s="279"/>
    </row>
    <row r="1923" spans="1:7" x14ac:dyDescent="0.25">
      <c r="A1923" s="77"/>
      <c r="B1923" s="279"/>
      <c r="C1923" s="279"/>
      <c r="D1923" s="279"/>
      <c r="E1923" s="279"/>
      <c r="F1923" s="279"/>
      <c r="G1923" s="279"/>
    </row>
    <row r="1924" spans="1:7" x14ac:dyDescent="0.25">
      <c r="A1924" s="77"/>
      <c r="B1924" s="279"/>
      <c r="C1924" s="279"/>
      <c r="D1924" s="279"/>
      <c r="E1924" s="279"/>
      <c r="F1924" s="279"/>
      <c r="G1924" s="279"/>
    </row>
    <row r="1925" spans="1:7" x14ac:dyDescent="0.25">
      <c r="A1925" s="77"/>
      <c r="B1925" s="279"/>
      <c r="C1925" s="279"/>
      <c r="D1925" s="279"/>
      <c r="E1925" s="279"/>
      <c r="F1925" s="279"/>
      <c r="G1925" s="279"/>
    </row>
    <row r="1926" spans="1:7" x14ac:dyDescent="0.25">
      <c r="A1926" s="77"/>
      <c r="B1926" s="279"/>
      <c r="C1926" s="279"/>
      <c r="D1926" s="279"/>
      <c r="E1926" s="279"/>
      <c r="F1926" s="279"/>
      <c r="G1926" s="279"/>
    </row>
    <row r="1927" spans="1:7" x14ac:dyDescent="0.25">
      <c r="A1927" s="77"/>
      <c r="B1927" s="279"/>
      <c r="C1927" s="279"/>
      <c r="D1927" s="279"/>
      <c r="E1927" s="279"/>
      <c r="F1927" s="279"/>
      <c r="G1927" s="279"/>
    </row>
    <row r="1928" spans="1:7" x14ac:dyDescent="0.25">
      <c r="A1928" s="77"/>
      <c r="B1928" s="279"/>
      <c r="C1928" s="279"/>
      <c r="D1928" s="279"/>
      <c r="E1928" s="279"/>
      <c r="F1928" s="279"/>
      <c r="G1928" s="279"/>
    </row>
    <row r="1929" spans="1:7" x14ac:dyDescent="0.25">
      <c r="A1929" s="77"/>
      <c r="B1929" s="279"/>
      <c r="C1929" s="279"/>
      <c r="D1929" s="279"/>
      <c r="E1929" s="279"/>
      <c r="F1929" s="279"/>
      <c r="G1929" s="279"/>
    </row>
    <row r="1930" spans="1:7" x14ac:dyDescent="0.25">
      <c r="A1930" s="77"/>
      <c r="B1930" s="279"/>
      <c r="C1930" s="279"/>
      <c r="D1930" s="279"/>
      <c r="E1930" s="279"/>
      <c r="F1930" s="279"/>
      <c r="G1930" s="279"/>
    </row>
    <row r="1931" spans="1:7" x14ac:dyDescent="0.25">
      <c r="A1931" s="77"/>
      <c r="B1931" s="279"/>
      <c r="C1931" s="279"/>
      <c r="D1931" s="279"/>
      <c r="E1931" s="279"/>
      <c r="F1931" s="279"/>
      <c r="G1931" s="279"/>
    </row>
    <row r="1932" spans="1:7" x14ac:dyDescent="0.25">
      <c r="A1932" s="77"/>
      <c r="B1932" s="279"/>
      <c r="C1932" s="279"/>
      <c r="D1932" s="279"/>
      <c r="E1932" s="279"/>
      <c r="F1932" s="279"/>
      <c r="G1932" s="279"/>
    </row>
    <row r="1933" spans="1:7" x14ac:dyDescent="0.25">
      <c r="A1933" s="77"/>
      <c r="B1933" s="279"/>
      <c r="C1933" s="279"/>
      <c r="D1933" s="279"/>
      <c r="E1933" s="279"/>
      <c r="F1933" s="279"/>
      <c r="G1933" s="279"/>
    </row>
    <row r="1934" spans="1:7" x14ac:dyDescent="0.25">
      <c r="A1934" s="77"/>
      <c r="B1934" s="279"/>
      <c r="C1934" s="279"/>
      <c r="D1934" s="279"/>
      <c r="E1934" s="279"/>
      <c r="F1934" s="279"/>
      <c r="G1934" s="279"/>
    </row>
    <row r="1935" spans="1:7" x14ac:dyDescent="0.25">
      <c r="A1935" s="77"/>
      <c r="B1935" s="279"/>
      <c r="C1935" s="279"/>
      <c r="D1935" s="279"/>
      <c r="E1935" s="279"/>
      <c r="F1935" s="279"/>
      <c r="G1935" s="279"/>
    </row>
    <row r="1936" spans="1:7" x14ac:dyDescent="0.25">
      <c r="A1936" s="77"/>
      <c r="B1936" s="279"/>
      <c r="C1936" s="279"/>
      <c r="D1936" s="279"/>
      <c r="E1936" s="279"/>
      <c r="F1936" s="279"/>
      <c r="G1936" s="279"/>
    </row>
    <row r="1937" spans="1:7" x14ac:dyDescent="0.25">
      <c r="A1937" s="77"/>
      <c r="B1937" s="279"/>
      <c r="C1937" s="279"/>
      <c r="D1937" s="279"/>
      <c r="E1937" s="279"/>
      <c r="F1937" s="279"/>
      <c r="G1937" s="279"/>
    </row>
    <row r="1938" spans="1:7" x14ac:dyDescent="0.25">
      <c r="A1938" s="77"/>
      <c r="B1938" s="279"/>
      <c r="C1938" s="279"/>
      <c r="D1938" s="279"/>
      <c r="E1938" s="279"/>
      <c r="F1938" s="279"/>
      <c r="G1938" s="279"/>
    </row>
    <row r="1939" spans="1:7" x14ac:dyDescent="0.25">
      <c r="A1939" s="77"/>
      <c r="B1939" s="279"/>
      <c r="C1939" s="279"/>
      <c r="D1939" s="279"/>
      <c r="E1939" s="279"/>
      <c r="F1939" s="279"/>
      <c r="G1939" s="279"/>
    </row>
    <row r="1940" spans="1:7" x14ac:dyDescent="0.25">
      <c r="A1940" s="77"/>
      <c r="B1940" s="279"/>
      <c r="C1940" s="279"/>
      <c r="D1940" s="279"/>
      <c r="E1940" s="279"/>
      <c r="F1940" s="279"/>
      <c r="G1940" s="279"/>
    </row>
    <row r="1941" spans="1:7" x14ac:dyDescent="0.25">
      <c r="A1941" s="77"/>
      <c r="B1941" s="279"/>
      <c r="C1941" s="279"/>
      <c r="D1941" s="279"/>
      <c r="E1941" s="279"/>
      <c r="F1941" s="279"/>
      <c r="G1941" s="279"/>
    </row>
    <row r="1942" spans="1:7" x14ac:dyDescent="0.25">
      <c r="A1942" s="77"/>
      <c r="B1942" s="279"/>
      <c r="C1942" s="279"/>
      <c r="D1942" s="279"/>
      <c r="E1942" s="279"/>
      <c r="F1942" s="279"/>
      <c r="G1942" s="279"/>
    </row>
    <row r="1943" spans="1:7" x14ac:dyDescent="0.25">
      <c r="A1943" s="77"/>
      <c r="B1943" s="279"/>
      <c r="C1943" s="279"/>
      <c r="D1943" s="279"/>
      <c r="E1943" s="279"/>
      <c r="F1943" s="279"/>
      <c r="G1943" s="279"/>
    </row>
    <row r="1944" spans="1:7" x14ac:dyDescent="0.25">
      <c r="A1944" s="77"/>
      <c r="B1944" s="279"/>
      <c r="C1944" s="279"/>
      <c r="D1944" s="279"/>
      <c r="E1944" s="279"/>
      <c r="F1944" s="279"/>
      <c r="G1944" s="279"/>
    </row>
    <row r="1945" spans="1:7" x14ac:dyDescent="0.25">
      <c r="A1945" s="77"/>
      <c r="B1945" s="279"/>
      <c r="C1945" s="279"/>
      <c r="D1945" s="279"/>
      <c r="E1945" s="279"/>
      <c r="F1945" s="279"/>
      <c r="G1945" s="279"/>
    </row>
    <row r="1946" spans="1:7" x14ac:dyDescent="0.25">
      <c r="A1946" s="77"/>
      <c r="B1946" s="279"/>
      <c r="C1946" s="279"/>
      <c r="D1946" s="279"/>
      <c r="E1946" s="279"/>
      <c r="F1946" s="279"/>
      <c r="G1946" s="279"/>
    </row>
    <row r="1947" spans="1:7" x14ac:dyDescent="0.25">
      <c r="A1947" s="77"/>
      <c r="B1947" s="279"/>
      <c r="C1947" s="279"/>
      <c r="D1947" s="279"/>
      <c r="E1947" s="279"/>
      <c r="F1947" s="279"/>
      <c r="G1947" s="279"/>
    </row>
    <row r="1948" spans="1:7" x14ac:dyDescent="0.25">
      <c r="A1948" s="77"/>
      <c r="B1948" s="279"/>
      <c r="C1948" s="279"/>
      <c r="D1948" s="279"/>
      <c r="E1948" s="279"/>
      <c r="F1948" s="279"/>
      <c r="G1948" s="279"/>
    </row>
    <row r="1949" spans="1:7" x14ac:dyDescent="0.25">
      <c r="A1949" s="77"/>
      <c r="B1949" s="279"/>
      <c r="C1949" s="279"/>
      <c r="D1949" s="279"/>
      <c r="E1949" s="279"/>
      <c r="F1949" s="279"/>
      <c r="G1949" s="279"/>
    </row>
    <row r="1950" spans="1:7" x14ac:dyDescent="0.25">
      <c r="A1950" s="77"/>
      <c r="B1950" s="279"/>
      <c r="C1950" s="279"/>
      <c r="D1950" s="279"/>
      <c r="E1950" s="279"/>
      <c r="F1950" s="279"/>
      <c r="G1950" s="279"/>
    </row>
    <row r="1951" spans="1:7" x14ac:dyDescent="0.25">
      <c r="A1951" s="77"/>
      <c r="B1951" s="279"/>
      <c r="C1951" s="279"/>
      <c r="D1951" s="279"/>
      <c r="E1951" s="279"/>
      <c r="F1951" s="279"/>
      <c r="G1951" s="279"/>
    </row>
    <row r="1952" spans="1:7" x14ac:dyDescent="0.25">
      <c r="A1952" s="77"/>
      <c r="B1952" s="279"/>
      <c r="C1952" s="279"/>
      <c r="D1952" s="279"/>
      <c r="E1952" s="279"/>
      <c r="F1952" s="279"/>
      <c r="G1952" s="279"/>
    </row>
    <row r="1953" spans="1:7" x14ac:dyDescent="0.25">
      <c r="A1953" s="77"/>
      <c r="B1953" s="279"/>
      <c r="C1953" s="279"/>
      <c r="D1953" s="279"/>
      <c r="E1953" s="279"/>
      <c r="F1953" s="279"/>
      <c r="G1953" s="279"/>
    </row>
    <row r="1954" spans="1:7" x14ac:dyDescent="0.25">
      <c r="A1954" s="77"/>
      <c r="B1954" s="279"/>
      <c r="C1954" s="279"/>
      <c r="D1954" s="279"/>
      <c r="E1954" s="279"/>
      <c r="F1954" s="279"/>
      <c r="G1954" s="279"/>
    </row>
    <row r="1955" spans="1:7" x14ac:dyDescent="0.25">
      <c r="A1955" s="77"/>
      <c r="B1955" s="279"/>
      <c r="C1955" s="279"/>
      <c r="D1955" s="279"/>
      <c r="E1955" s="279"/>
      <c r="F1955" s="279"/>
      <c r="G1955" s="279"/>
    </row>
    <row r="1956" spans="1:7" x14ac:dyDescent="0.25">
      <c r="A1956" s="77"/>
      <c r="B1956" s="279"/>
      <c r="C1956" s="279"/>
      <c r="D1956" s="279"/>
      <c r="E1956" s="279"/>
      <c r="F1956" s="279"/>
      <c r="G1956" s="279"/>
    </row>
    <row r="1957" spans="1:7" x14ac:dyDescent="0.25">
      <c r="A1957" s="77"/>
      <c r="B1957" s="279"/>
      <c r="C1957" s="279"/>
      <c r="D1957" s="279"/>
      <c r="E1957" s="279"/>
      <c r="F1957" s="279"/>
      <c r="G1957" s="279"/>
    </row>
    <row r="1958" spans="1:7" x14ac:dyDescent="0.25">
      <c r="A1958" s="77"/>
      <c r="B1958" s="279"/>
      <c r="C1958" s="279"/>
      <c r="D1958" s="279"/>
      <c r="E1958" s="279"/>
      <c r="F1958" s="279"/>
      <c r="G1958" s="279"/>
    </row>
    <row r="1959" spans="1:7" x14ac:dyDescent="0.25">
      <c r="A1959" s="77"/>
      <c r="B1959" s="279"/>
      <c r="C1959" s="279"/>
      <c r="D1959" s="279"/>
      <c r="E1959" s="279"/>
      <c r="F1959" s="279"/>
      <c r="G1959" s="279"/>
    </row>
    <row r="1960" spans="1:7" x14ac:dyDescent="0.25">
      <c r="A1960" s="77"/>
      <c r="B1960" s="279"/>
      <c r="C1960" s="279"/>
      <c r="D1960" s="279"/>
      <c r="E1960" s="279"/>
      <c r="F1960" s="279"/>
      <c r="G1960" s="279"/>
    </row>
    <row r="1961" spans="1:7" x14ac:dyDescent="0.25">
      <c r="A1961" s="77"/>
      <c r="B1961" s="279"/>
      <c r="C1961" s="279"/>
      <c r="D1961" s="279"/>
      <c r="E1961" s="279"/>
      <c r="F1961" s="279"/>
      <c r="G1961" s="279"/>
    </row>
    <row r="1962" spans="1:7" x14ac:dyDescent="0.25">
      <c r="A1962" s="77"/>
      <c r="B1962" s="279"/>
      <c r="C1962" s="279"/>
      <c r="D1962" s="279"/>
      <c r="E1962" s="279"/>
      <c r="F1962" s="279"/>
      <c r="G1962" s="279"/>
    </row>
    <row r="1963" spans="1:7" x14ac:dyDescent="0.25">
      <c r="A1963" s="77"/>
      <c r="B1963" s="279"/>
      <c r="C1963" s="279"/>
      <c r="D1963" s="279"/>
      <c r="E1963" s="279"/>
      <c r="F1963" s="279"/>
      <c r="G1963" s="279"/>
    </row>
    <row r="1964" spans="1:7" x14ac:dyDescent="0.25">
      <c r="A1964" s="77"/>
      <c r="B1964" s="279"/>
      <c r="C1964" s="279"/>
      <c r="D1964" s="279"/>
      <c r="E1964" s="279"/>
      <c r="F1964" s="279"/>
      <c r="G1964" s="279"/>
    </row>
    <row r="1965" spans="1:7" x14ac:dyDescent="0.25">
      <c r="A1965" s="77"/>
      <c r="B1965" s="279"/>
      <c r="C1965" s="279"/>
      <c r="D1965" s="279"/>
      <c r="E1965" s="279"/>
      <c r="F1965" s="279"/>
      <c r="G1965" s="279"/>
    </row>
    <row r="1966" spans="1:7" x14ac:dyDescent="0.25">
      <c r="A1966" s="77"/>
      <c r="B1966" s="279"/>
      <c r="C1966" s="279"/>
      <c r="D1966" s="279"/>
      <c r="E1966" s="279"/>
      <c r="F1966" s="279"/>
      <c r="G1966" s="279"/>
    </row>
    <row r="1967" spans="1:7" x14ac:dyDescent="0.25">
      <c r="A1967" s="77"/>
      <c r="B1967" s="279"/>
      <c r="C1967" s="279"/>
      <c r="D1967" s="279"/>
      <c r="E1967" s="279"/>
      <c r="F1967" s="279"/>
      <c r="G1967" s="279"/>
    </row>
    <row r="1968" spans="1:7" x14ac:dyDescent="0.25">
      <c r="A1968" s="77"/>
      <c r="B1968" s="279"/>
      <c r="C1968" s="279"/>
      <c r="D1968" s="279"/>
      <c r="E1968" s="279"/>
      <c r="F1968" s="279"/>
      <c r="G1968" s="279"/>
    </row>
    <row r="1969" spans="1:7" x14ac:dyDescent="0.25">
      <c r="A1969" s="77"/>
      <c r="B1969" s="279"/>
      <c r="C1969" s="279"/>
      <c r="D1969" s="279"/>
      <c r="E1969" s="279"/>
      <c r="F1969" s="279"/>
      <c r="G1969" s="279"/>
    </row>
    <row r="1970" spans="1:7" x14ac:dyDescent="0.25">
      <c r="A1970" s="77"/>
      <c r="B1970" s="279"/>
      <c r="C1970" s="279"/>
      <c r="D1970" s="279"/>
      <c r="E1970" s="279"/>
      <c r="F1970" s="279"/>
      <c r="G1970" s="279"/>
    </row>
    <row r="1971" spans="1:7" x14ac:dyDescent="0.25">
      <c r="A1971" s="77"/>
      <c r="B1971" s="279"/>
      <c r="C1971" s="279"/>
      <c r="D1971" s="279"/>
      <c r="E1971" s="279"/>
      <c r="F1971" s="279"/>
      <c r="G1971" s="279"/>
    </row>
    <row r="1972" spans="1:7" x14ac:dyDescent="0.25">
      <c r="A1972" s="77"/>
      <c r="B1972" s="279"/>
      <c r="C1972" s="279"/>
      <c r="D1972" s="279"/>
      <c r="E1972" s="279"/>
      <c r="F1972" s="279"/>
      <c r="G1972" s="279"/>
    </row>
    <row r="1973" spans="1:7" x14ac:dyDescent="0.25">
      <c r="A1973" s="77"/>
      <c r="B1973" s="279"/>
      <c r="C1973" s="279"/>
      <c r="D1973" s="279"/>
      <c r="E1973" s="279"/>
      <c r="F1973" s="279"/>
      <c r="G1973" s="279"/>
    </row>
    <row r="1974" spans="1:7" x14ac:dyDescent="0.25">
      <c r="A1974" s="77"/>
      <c r="B1974" s="279"/>
      <c r="C1974" s="279"/>
      <c r="D1974" s="279"/>
      <c r="E1974" s="279"/>
      <c r="F1974" s="279"/>
      <c r="G1974" s="279"/>
    </row>
    <row r="1975" spans="1:7" x14ac:dyDescent="0.25">
      <c r="A1975" s="77"/>
      <c r="B1975" s="279"/>
      <c r="C1975" s="279"/>
      <c r="D1975" s="279"/>
      <c r="E1975" s="279"/>
      <c r="F1975" s="279"/>
      <c r="G1975" s="279"/>
    </row>
    <row r="1976" spans="1:7" x14ac:dyDescent="0.25">
      <c r="A1976" s="77"/>
      <c r="B1976" s="279"/>
      <c r="C1976" s="279"/>
      <c r="D1976" s="279"/>
      <c r="E1976" s="279"/>
      <c r="F1976" s="279"/>
      <c r="G1976" s="279"/>
    </row>
    <row r="1977" spans="1:7" x14ac:dyDescent="0.25">
      <c r="A1977" s="77"/>
      <c r="B1977" s="279"/>
      <c r="C1977" s="279"/>
      <c r="D1977" s="279"/>
      <c r="E1977" s="279"/>
      <c r="F1977" s="279"/>
      <c r="G1977" s="279"/>
    </row>
    <row r="1978" spans="1:7" x14ac:dyDescent="0.25">
      <c r="A1978" s="77"/>
      <c r="B1978" s="279"/>
      <c r="C1978" s="279"/>
      <c r="D1978" s="279"/>
      <c r="E1978" s="279"/>
      <c r="F1978" s="279"/>
      <c r="G1978" s="279"/>
    </row>
    <row r="1979" spans="1:7" x14ac:dyDescent="0.25">
      <c r="A1979" s="77"/>
      <c r="B1979" s="279"/>
      <c r="C1979" s="279"/>
      <c r="D1979" s="279"/>
      <c r="E1979" s="279"/>
      <c r="F1979" s="279"/>
      <c r="G1979" s="279"/>
    </row>
    <row r="1980" spans="1:7" x14ac:dyDescent="0.25">
      <c r="A1980" s="77"/>
      <c r="B1980" s="279"/>
      <c r="C1980" s="279"/>
      <c r="D1980" s="279"/>
      <c r="E1980" s="279"/>
      <c r="F1980" s="279"/>
      <c r="G1980" s="279"/>
    </row>
    <row r="1981" spans="1:7" x14ac:dyDescent="0.25">
      <c r="A1981" s="77"/>
      <c r="B1981" s="279"/>
      <c r="C1981" s="279"/>
      <c r="D1981" s="279"/>
      <c r="E1981" s="279"/>
      <c r="F1981" s="279"/>
      <c r="G1981" s="279"/>
    </row>
    <row r="1982" spans="1:7" x14ac:dyDescent="0.25">
      <c r="A1982" s="77"/>
      <c r="B1982" s="279"/>
      <c r="C1982" s="279"/>
      <c r="D1982" s="279"/>
      <c r="E1982" s="279"/>
      <c r="F1982" s="279"/>
      <c r="G1982" s="279"/>
    </row>
    <row r="1983" spans="1:7" x14ac:dyDescent="0.25">
      <c r="A1983" s="77"/>
      <c r="B1983" s="279"/>
      <c r="C1983" s="279"/>
      <c r="D1983" s="279"/>
      <c r="E1983" s="279"/>
      <c r="F1983" s="279"/>
      <c r="G1983" s="279"/>
    </row>
    <row r="1984" spans="1:7" x14ac:dyDescent="0.25">
      <c r="A1984" s="77"/>
      <c r="B1984" s="279"/>
      <c r="C1984" s="279"/>
      <c r="D1984" s="279"/>
      <c r="E1984" s="279"/>
      <c r="F1984" s="279"/>
      <c r="G1984" s="279"/>
    </row>
    <row r="1985" spans="1:7" x14ac:dyDescent="0.25">
      <c r="A1985" s="77"/>
      <c r="B1985" s="279"/>
      <c r="C1985" s="279"/>
      <c r="D1985" s="279"/>
      <c r="E1985" s="279"/>
      <c r="F1985" s="279"/>
      <c r="G1985" s="279"/>
    </row>
    <row r="1986" spans="1:7" x14ac:dyDescent="0.25">
      <c r="A1986" s="77"/>
      <c r="B1986" s="279"/>
      <c r="C1986" s="279"/>
      <c r="D1986" s="279"/>
      <c r="E1986" s="279"/>
      <c r="F1986" s="279"/>
      <c r="G1986" s="279"/>
    </row>
    <row r="1987" spans="1:7" x14ac:dyDescent="0.25">
      <c r="A1987" s="77"/>
      <c r="B1987" s="279"/>
      <c r="C1987" s="279"/>
      <c r="D1987" s="279"/>
      <c r="E1987" s="279"/>
      <c r="F1987" s="279"/>
      <c r="G1987" s="279"/>
    </row>
    <row r="1988" spans="1:7" x14ac:dyDescent="0.25">
      <c r="A1988" s="77"/>
      <c r="B1988" s="279"/>
      <c r="C1988" s="279"/>
      <c r="D1988" s="279"/>
      <c r="E1988" s="279"/>
      <c r="F1988" s="279"/>
      <c r="G1988" s="279"/>
    </row>
    <row r="1989" spans="1:7" x14ac:dyDescent="0.25">
      <c r="A1989" s="77"/>
      <c r="B1989" s="279"/>
      <c r="C1989" s="279"/>
      <c r="D1989" s="279"/>
      <c r="E1989" s="279"/>
      <c r="F1989" s="279"/>
      <c r="G1989" s="279"/>
    </row>
    <row r="1990" spans="1:7" x14ac:dyDescent="0.25">
      <c r="A1990" s="77"/>
      <c r="B1990" s="279"/>
      <c r="C1990" s="279"/>
      <c r="D1990" s="279"/>
      <c r="E1990" s="279"/>
      <c r="F1990" s="279"/>
      <c r="G1990" s="279"/>
    </row>
    <row r="1991" spans="1:7" x14ac:dyDescent="0.25">
      <c r="A1991" s="77"/>
      <c r="B1991" s="279"/>
      <c r="C1991" s="279"/>
      <c r="D1991" s="279"/>
      <c r="E1991" s="279"/>
      <c r="F1991" s="279"/>
      <c r="G1991" s="279"/>
    </row>
    <row r="1992" spans="1:7" x14ac:dyDescent="0.25">
      <c r="A1992" s="77"/>
      <c r="B1992" s="279"/>
      <c r="C1992" s="279"/>
      <c r="D1992" s="279"/>
      <c r="E1992" s="279"/>
      <c r="F1992" s="279"/>
      <c r="G1992" s="279"/>
    </row>
    <row r="1993" spans="1:7" x14ac:dyDescent="0.25">
      <c r="A1993" s="77"/>
      <c r="B1993" s="279"/>
      <c r="C1993" s="279"/>
      <c r="D1993" s="279"/>
      <c r="E1993" s="279"/>
      <c r="F1993" s="279"/>
      <c r="G1993" s="279"/>
    </row>
    <row r="1994" spans="1:7" x14ac:dyDescent="0.25">
      <c r="A1994" s="77"/>
      <c r="B1994" s="279"/>
      <c r="C1994" s="279"/>
      <c r="D1994" s="279"/>
      <c r="E1994" s="279"/>
      <c r="F1994" s="279"/>
      <c r="G1994" s="279"/>
    </row>
    <row r="1995" spans="1:7" x14ac:dyDescent="0.25">
      <c r="A1995" s="77"/>
      <c r="B1995" s="279"/>
      <c r="C1995" s="279"/>
      <c r="D1995" s="279"/>
      <c r="E1995" s="279"/>
      <c r="F1995" s="279"/>
      <c r="G1995" s="279"/>
    </row>
    <row r="1996" spans="1:7" x14ac:dyDescent="0.25">
      <c r="A1996" s="77"/>
      <c r="B1996" s="279"/>
      <c r="C1996" s="279"/>
      <c r="D1996" s="279"/>
      <c r="E1996" s="279"/>
      <c r="F1996" s="279"/>
      <c r="G1996" s="279"/>
    </row>
    <row r="1997" spans="1:7" x14ac:dyDescent="0.25">
      <c r="A1997" s="77"/>
      <c r="B1997" s="279"/>
      <c r="C1997" s="279"/>
      <c r="D1997" s="279"/>
      <c r="E1997" s="279"/>
      <c r="F1997" s="279"/>
      <c r="G1997" s="279"/>
    </row>
    <row r="1998" spans="1:7" x14ac:dyDescent="0.25">
      <c r="A1998" s="77"/>
      <c r="B1998" s="279"/>
      <c r="C1998" s="279"/>
      <c r="D1998" s="279"/>
      <c r="E1998" s="279"/>
      <c r="F1998" s="279"/>
      <c r="G1998" s="279"/>
    </row>
    <row r="1999" spans="1:7" x14ac:dyDescent="0.25">
      <c r="A1999" s="77"/>
      <c r="B1999" s="279"/>
      <c r="C1999" s="279"/>
      <c r="D1999" s="279"/>
      <c r="E1999" s="279"/>
      <c r="F1999" s="279"/>
      <c r="G1999" s="279"/>
    </row>
    <row r="2000" spans="1:7" x14ac:dyDescent="0.25">
      <c r="A2000" s="77"/>
      <c r="B2000" s="279"/>
      <c r="C2000" s="279"/>
      <c r="D2000" s="279"/>
      <c r="E2000" s="279"/>
      <c r="F2000" s="279"/>
      <c r="G2000" s="279"/>
    </row>
    <row r="2001" spans="1:7" x14ac:dyDescent="0.25">
      <c r="A2001" s="77"/>
      <c r="B2001" s="279"/>
      <c r="C2001" s="279"/>
      <c r="D2001" s="279"/>
      <c r="E2001" s="279"/>
      <c r="F2001" s="279"/>
      <c r="G2001" s="279"/>
    </row>
    <row r="2002" spans="1:7" x14ac:dyDescent="0.25">
      <c r="A2002" s="77"/>
      <c r="B2002" s="279"/>
      <c r="C2002" s="279"/>
      <c r="D2002" s="279"/>
      <c r="E2002" s="279"/>
      <c r="F2002" s="279"/>
      <c r="G2002" s="279"/>
    </row>
    <row r="2003" spans="1:7" x14ac:dyDescent="0.25">
      <c r="A2003" s="77"/>
      <c r="B2003" s="279"/>
      <c r="C2003" s="279"/>
      <c r="D2003" s="279"/>
      <c r="E2003" s="279"/>
      <c r="F2003" s="279"/>
      <c r="G2003" s="279"/>
    </row>
    <row r="2004" spans="1:7" x14ac:dyDescent="0.25">
      <c r="A2004" s="77"/>
      <c r="B2004" s="279"/>
      <c r="C2004" s="279"/>
      <c r="D2004" s="279"/>
      <c r="E2004" s="279"/>
      <c r="F2004" s="279"/>
      <c r="G2004" s="279"/>
    </row>
    <row r="2005" spans="1:7" x14ac:dyDescent="0.25">
      <c r="A2005" s="77"/>
      <c r="B2005" s="279"/>
      <c r="C2005" s="279"/>
      <c r="D2005" s="279"/>
      <c r="E2005" s="279"/>
      <c r="F2005" s="279"/>
      <c r="G2005" s="279"/>
    </row>
    <row r="2006" spans="1:7" x14ac:dyDescent="0.25">
      <c r="A2006" s="77"/>
      <c r="B2006" s="279"/>
      <c r="C2006" s="279"/>
      <c r="D2006" s="279"/>
      <c r="E2006" s="279"/>
      <c r="F2006" s="279"/>
      <c r="G2006" s="279"/>
    </row>
    <row r="2007" spans="1:7" x14ac:dyDescent="0.25">
      <c r="A2007" s="77"/>
      <c r="B2007" s="279"/>
      <c r="C2007" s="279"/>
      <c r="D2007" s="279"/>
      <c r="E2007" s="279"/>
      <c r="F2007" s="279"/>
      <c r="G2007" s="279"/>
    </row>
    <row r="2008" spans="1:7" x14ac:dyDescent="0.25">
      <c r="A2008" s="77"/>
      <c r="B2008" s="279"/>
      <c r="C2008" s="279"/>
      <c r="D2008" s="279"/>
      <c r="E2008" s="279"/>
      <c r="F2008" s="279"/>
      <c r="G2008" s="279"/>
    </row>
    <row r="2009" spans="1:7" x14ac:dyDescent="0.25">
      <c r="A2009" s="77"/>
      <c r="B2009" s="279"/>
      <c r="C2009" s="279"/>
      <c r="D2009" s="279"/>
      <c r="E2009" s="279"/>
      <c r="F2009" s="279"/>
      <c r="G2009" s="279"/>
    </row>
    <row r="2010" spans="1:7" x14ac:dyDescent="0.25">
      <c r="A2010" s="77"/>
      <c r="B2010" s="279"/>
      <c r="C2010" s="279"/>
      <c r="D2010" s="279"/>
      <c r="E2010" s="279"/>
      <c r="F2010" s="279"/>
      <c r="G2010" s="279"/>
    </row>
    <row r="2011" spans="1:7" x14ac:dyDescent="0.25">
      <c r="A2011" s="77"/>
      <c r="B2011" s="279"/>
      <c r="C2011" s="279"/>
      <c r="D2011" s="279"/>
      <c r="E2011" s="279"/>
      <c r="F2011" s="279"/>
      <c r="G2011" s="279"/>
    </row>
    <row r="2012" spans="1:7" x14ac:dyDescent="0.25">
      <c r="A2012" s="77"/>
      <c r="B2012" s="279"/>
      <c r="C2012" s="279"/>
      <c r="D2012" s="279"/>
      <c r="E2012" s="279"/>
      <c r="F2012" s="279"/>
      <c r="G2012" s="279"/>
    </row>
    <row r="2013" spans="1:7" x14ac:dyDescent="0.25">
      <c r="A2013" s="77"/>
      <c r="B2013" s="279"/>
      <c r="C2013" s="279"/>
      <c r="D2013" s="279"/>
      <c r="E2013" s="279"/>
      <c r="F2013" s="279"/>
      <c r="G2013" s="279"/>
    </row>
    <row r="2014" spans="1:7" x14ac:dyDescent="0.25">
      <c r="A2014" s="77"/>
      <c r="B2014" s="279"/>
      <c r="C2014" s="279"/>
      <c r="D2014" s="279"/>
      <c r="E2014" s="279"/>
      <c r="F2014" s="279"/>
      <c r="G2014" s="279"/>
    </row>
    <row r="2015" spans="1:7" x14ac:dyDescent="0.25">
      <c r="A2015" s="77"/>
      <c r="B2015" s="279"/>
      <c r="C2015" s="279"/>
      <c r="D2015" s="279"/>
      <c r="E2015" s="279"/>
      <c r="F2015" s="279"/>
      <c r="G2015" s="279"/>
    </row>
    <row r="2016" spans="1:7" x14ac:dyDescent="0.25">
      <c r="A2016" s="77"/>
      <c r="B2016" s="279"/>
      <c r="C2016" s="279"/>
      <c r="D2016" s="279"/>
      <c r="E2016" s="279"/>
      <c r="F2016" s="279"/>
      <c r="G2016" s="279"/>
    </row>
    <row r="2017" spans="1:7" x14ac:dyDescent="0.25">
      <c r="A2017" s="77"/>
      <c r="B2017" s="279"/>
      <c r="C2017" s="279"/>
      <c r="D2017" s="279"/>
      <c r="E2017" s="279"/>
      <c r="F2017" s="279"/>
      <c r="G2017" s="279"/>
    </row>
    <row r="2018" spans="1:7" x14ac:dyDescent="0.25">
      <c r="A2018" s="77"/>
      <c r="B2018" s="279"/>
      <c r="C2018" s="279"/>
      <c r="D2018" s="279"/>
      <c r="E2018" s="279"/>
      <c r="F2018" s="279"/>
      <c r="G2018" s="279"/>
    </row>
    <row r="2019" spans="1:7" x14ac:dyDescent="0.25">
      <c r="A2019" s="77"/>
      <c r="B2019" s="279"/>
      <c r="C2019" s="279"/>
      <c r="D2019" s="279"/>
      <c r="E2019" s="279"/>
      <c r="F2019" s="279"/>
      <c r="G2019" s="279"/>
    </row>
    <row r="2020" spans="1:7" x14ac:dyDescent="0.25">
      <c r="A2020" s="77"/>
      <c r="B2020" s="279"/>
      <c r="C2020" s="279"/>
      <c r="D2020" s="279"/>
      <c r="E2020" s="279"/>
      <c r="F2020" s="279"/>
      <c r="G2020" s="279"/>
    </row>
    <row r="2021" spans="1:7" x14ac:dyDescent="0.25">
      <c r="A2021" s="77"/>
      <c r="B2021" s="279"/>
      <c r="C2021" s="279"/>
      <c r="D2021" s="279"/>
      <c r="E2021" s="279"/>
      <c r="F2021" s="279"/>
      <c r="G2021" s="279"/>
    </row>
    <row r="2022" spans="1:7" x14ac:dyDescent="0.25">
      <c r="A2022" s="77"/>
      <c r="B2022" s="279"/>
      <c r="C2022" s="279"/>
      <c r="D2022" s="279"/>
      <c r="E2022" s="279"/>
      <c r="F2022" s="279"/>
      <c r="G2022" s="279"/>
    </row>
    <row r="2023" spans="1:7" x14ac:dyDescent="0.25">
      <c r="A2023" s="77"/>
      <c r="B2023" s="279"/>
      <c r="C2023" s="279"/>
      <c r="D2023" s="279"/>
      <c r="E2023" s="279"/>
      <c r="F2023" s="279"/>
      <c r="G2023" s="279"/>
    </row>
    <row r="2024" spans="1:7" x14ac:dyDescent="0.25">
      <c r="A2024" s="77"/>
      <c r="B2024" s="279"/>
      <c r="C2024" s="279"/>
      <c r="D2024" s="279"/>
      <c r="E2024" s="279"/>
      <c r="F2024" s="279"/>
      <c r="G2024" s="279"/>
    </row>
    <row r="2025" spans="1:7" x14ac:dyDescent="0.25">
      <c r="A2025" s="77"/>
      <c r="B2025" s="279"/>
      <c r="C2025" s="279"/>
      <c r="D2025" s="279"/>
      <c r="E2025" s="279"/>
      <c r="F2025" s="279"/>
      <c r="G2025" s="279"/>
    </row>
    <row r="2026" spans="1:7" x14ac:dyDescent="0.25">
      <c r="A2026" s="77"/>
      <c r="B2026" s="279"/>
      <c r="C2026" s="279"/>
      <c r="D2026" s="279"/>
      <c r="E2026" s="279"/>
      <c r="F2026" s="279"/>
      <c r="G2026" s="279"/>
    </row>
    <row r="2027" spans="1:7" x14ac:dyDescent="0.25">
      <c r="A2027" s="77"/>
      <c r="B2027" s="279"/>
      <c r="C2027" s="279"/>
      <c r="D2027" s="279"/>
      <c r="E2027" s="279"/>
      <c r="F2027" s="279"/>
      <c r="G2027" s="279"/>
    </row>
    <row r="2028" spans="1:7" x14ac:dyDescent="0.25">
      <c r="A2028" s="77"/>
      <c r="B2028" s="279"/>
      <c r="C2028" s="279"/>
      <c r="D2028" s="279"/>
      <c r="E2028" s="279"/>
      <c r="F2028" s="279"/>
      <c r="G2028" s="279"/>
    </row>
    <row r="2029" spans="1:7" x14ac:dyDescent="0.25">
      <c r="A2029" s="77"/>
      <c r="B2029" s="279"/>
      <c r="C2029" s="279"/>
      <c r="D2029" s="279"/>
      <c r="E2029" s="279"/>
      <c r="F2029" s="279"/>
      <c r="G2029" s="279"/>
    </row>
    <row r="2030" spans="1:7" x14ac:dyDescent="0.25">
      <c r="A2030" s="77"/>
      <c r="B2030" s="279"/>
      <c r="C2030" s="279"/>
      <c r="D2030" s="279"/>
      <c r="E2030" s="279"/>
      <c r="F2030" s="279"/>
      <c r="G2030" s="279"/>
    </row>
    <row r="2031" spans="1:7" x14ac:dyDescent="0.25">
      <c r="A2031" s="77"/>
      <c r="B2031" s="279"/>
      <c r="C2031" s="279"/>
      <c r="D2031" s="279"/>
      <c r="E2031" s="279"/>
      <c r="F2031" s="279"/>
      <c r="G2031" s="279"/>
    </row>
    <row r="2032" spans="1:7" x14ac:dyDescent="0.25">
      <c r="A2032" s="77"/>
      <c r="B2032" s="279"/>
      <c r="C2032" s="279"/>
      <c r="D2032" s="279"/>
      <c r="E2032" s="279"/>
      <c r="F2032" s="279"/>
      <c r="G2032" s="279"/>
    </row>
    <row r="2033" spans="1:7" x14ac:dyDescent="0.25">
      <c r="A2033" s="77"/>
      <c r="B2033" s="279"/>
      <c r="C2033" s="279"/>
      <c r="D2033" s="279"/>
      <c r="E2033" s="279"/>
      <c r="F2033" s="279"/>
      <c r="G2033" s="279"/>
    </row>
    <row r="2034" spans="1:7" x14ac:dyDescent="0.25">
      <c r="A2034" s="77"/>
      <c r="B2034" s="279"/>
      <c r="C2034" s="279"/>
      <c r="D2034" s="279"/>
      <c r="E2034" s="279"/>
      <c r="F2034" s="279"/>
      <c r="G2034" s="279"/>
    </row>
    <row r="2035" spans="1:7" x14ac:dyDescent="0.25">
      <c r="A2035" s="77"/>
      <c r="B2035" s="279"/>
      <c r="C2035" s="279"/>
      <c r="D2035" s="279"/>
      <c r="E2035" s="279"/>
      <c r="F2035" s="279"/>
      <c r="G2035" s="279"/>
    </row>
    <row r="2036" spans="1:7" x14ac:dyDescent="0.25">
      <c r="A2036" s="77"/>
      <c r="B2036" s="279"/>
      <c r="C2036" s="279"/>
      <c r="D2036" s="279"/>
      <c r="E2036" s="279"/>
      <c r="F2036" s="279"/>
      <c r="G2036" s="279"/>
    </row>
    <row r="2037" spans="1:7" x14ac:dyDescent="0.25">
      <c r="A2037" s="77"/>
      <c r="B2037" s="279"/>
      <c r="C2037" s="279"/>
      <c r="D2037" s="279"/>
      <c r="E2037" s="279"/>
      <c r="F2037" s="279"/>
      <c r="G2037" s="279"/>
    </row>
    <row r="2038" spans="1:7" x14ac:dyDescent="0.25">
      <c r="A2038" s="77"/>
      <c r="B2038" s="279"/>
      <c r="C2038" s="279"/>
      <c r="D2038" s="279"/>
      <c r="E2038" s="279"/>
      <c r="F2038" s="279"/>
      <c r="G2038" s="279"/>
    </row>
    <row r="2039" spans="1:7" x14ac:dyDescent="0.25">
      <c r="A2039" s="77"/>
      <c r="B2039" s="279"/>
      <c r="C2039" s="279"/>
      <c r="D2039" s="279"/>
      <c r="E2039" s="279"/>
      <c r="F2039" s="279"/>
      <c r="G2039" s="279"/>
    </row>
    <row r="2040" spans="1:7" x14ac:dyDescent="0.25">
      <c r="A2040" s="77"/>
      <c r="B2040" s="279"/>
      <c r="C2040" s="279"/>
      <c r="D2040" s="279"/>
      <c r="E2040" s="279"/>
      <c r="F2040" s="279"/>
      <c r="G2040" s="279"/>
    </row>
    <row r="2041" spans="1:7" x14ac:dyDescent="0.25">
      <c r="A2041" s="77"/>
      <c r="B2041" s="279"/>
      <c r="C2041" s="279"/>
      <c r="D2041" s="279"/>
      <c r="E2041" s="279"/>
      <c r="F2041" s="279"/>
      <c r="G2041" s="279"/>
    </row>
    <row r="2042" spans="1:7" x14ac:dyDescent="0.25">
      <c r="A2042" s="77"/>
      <c r="B2042" s="279"/>
      <c r="C2042" s="279"/>
      <c r="D2042" s="279"/>
      <c r="E2042" s="279"/>
      <c r="F2042" s="279"/>
      <c r="G2042" s="279"/>
    </row>
    <row r="2043" spans="1:7" x14ac:dyDescent="0.25">
      <c r="A2043" s="77"/>
      <c r="B2043" s="279"/>
      <c r="C2043" s="279"/>
      <c r="D2043" s="279"/>
      <c r="E2043" s="279"/>
      <c r="F2043" s="279"/>
      <c r="G2043" s="279"/>
    </row>
    <row r="2044" spans="1:7" x14ac:dyDescent="0.25">
      <c r="A2044" s="77"/>
      <c r="B2044" s="279"/>
      <c r="C2044" s="279"/>
      <c r="D2044" s="279"/>
      <c r="E2044" s="279"/>
      <c r="F2044" s="279"/>
      <c r="G2044" s="279"/>
    </row>
    <row r="2045" spans="1:7" x14ac:dyDescent="0.25">
      <c r="A2045" s="77"/>
      <c r="B2045" s="279"/>
      <c r="C2045" s="279"/>
      <c r="D2045" s="279"/>
      <c r="E2045" s="279"/>
      <c r="F2045" s="279"/>
      <c r="G2045" s="279"/>
    </row>
    <row r="2046" spans="1:7" x14ac:dyDescent="0.25">
      <c r="A2046" s="77"/>
      <c r="B2046" s="279"/>
      <c r="C2046" s="279"/>
      <c r="D2046" s="279"/>
      <c r="E2046" s="279"/>
      <c r="F2046" s="279"/>
      <c r="G2046" s="279"/>
    </row>
    <row r="2047" spans="1:7" x14ac:dyDescent="0.25">
      <c r="A2047" s="77"/>
      <c r="B2047" s="279"/>
      <c r="C2047" s="279"/>
      <c r="D2047" s="279"/>
      <c r="E2047" s="279"/>
      <c r="F2047" s="279"/>
      <c r="G2047" s="279"/>
    </row>
    <row r="2048" spans="1:7" x14ac:dyDescent="0.25">
      <c r="A2048" s="77"/>
      <c r="B2048" s="279"/>
      <c r="C2048" s="279"/>
      <c r="D2048" s="279"/>
      <c r="E2048" s="279"/>
      <c r="F2048" s="279"/>
      <c r="G2048" s="279"/>
    </row>
    <row r="2049" spans="1:7" x14ac:dyDescent="0.25">
      <c r="A2049" s="77"/>
      <c r="B2049" s="279"/>
      <c r="C2049" s="279"/>
      <c r="D2049" s="279"/>
      <c r="E2049" s="279"/>
      <c r="F2049" s="279"/>
      <c r="G2049" s="279"/>
    </row>
    <row r="2050" spans="1:7" x14ac:dyDescent="0.25">
      <c r="A2050" s="77"/>
      <c r="B2050" s="279"/>
      <c r="C2050" s="279"/>
      <c r="D2050" s="279"/>
      <c r="E2050" s="279"/>
      <c r="F2050" s="279"/>
      <c r="G2050" s="279"/>
    </row>
    <row r="2051" spans="1:7" x14ac:dyDescent="0.25">
      <c r="A2051" s="77"/>
      <c r="B2051" s="279"/>
      <c r="C2051" s="279"/>
      <c r="D2051" s="279"/>
      <c r="E2051" s="279"/>
      <c r="F2051" s="279"/>
      <c r="G2051" s="279"/>
    </row>
    <row r="2052" spans="1:7" x14ac:dyDescent="0.25">
      <c r="A2052" s="77"/>
      <c r="B2052" s="279"/>
      <c r="C2052" s="279"/>
      <c r="D2052" s="279"/>
      <c r="E2052" s="279"/>
      <c r="F2052" s="279"/>
      <c r="G2052" s="279"/>
    </row>
    <row r="2053" spans="1:7" x14ac:dyDescent="0.25">
      <c r="A2053" s="77"/>
      <c r="B2053" s="279"/>
      <c r="C2053" s="279"/>
      <c r="D2053" s="279"/>
      <c r="E2053" s="279"/>
      <c r="F2053" s="279"/>
      <c r="G2053" s="279"/>
    </row>
    <row r="2054" spans="1:7" x14ac:dyDescent="0.25">
      <c r="A2054" s="77"/>
      <c r="B2054" s="279"/>
      <c r="C2054" s="279"/>
      <c r="D2054" s="279"/>
      <c r="E2054" s="279"/>
      <c r="F2054" s="279"/>
      <c r="G2054" s="279"/>
    </row>
    <row r="2055" spans="1:7" x14ac:dyDescent="0.25">
      <c r="A2055" s="77"/>
      <c r="B2055" s="279"/>
      <c r="C2055" s="279"/>
      <c r="D2055" s="279"/>
      <c r="E2055" s="279"/>
      <c r="F2055" s="279"/>
      <c r="G2055" s="279"/>
    </row>
    <row r="2056" spans="1:7" x14ac:dyDescent="0.25">
      <c r="A2056" s="77"/>
      <c r="B2056" s="279"/>
      <c r="C2056" s="279"/>
      <c r="D2056" s="279"/>
      <c r="E2056" s="279"/>
      <c r="F2056" s="279"/>
      <c r="G2056" s="279"/>
    </row>
    <row r="2057" spans="1:7" x14ac:dyDescent="0.25">
      <c r="A2057" s="77"/>
      <c r="B2057" s="279"/>
      <c r="C2057" s="279"/>
      <c r="D2057" s="279"/>
      <c r="E2057" s="279"/>
      <c r="F2057" s="279"/>
      <c r="G2057" s="279"/>
    </row>
    <row r="2058" spans="1:7" x14ac:dyDescent="0.25">
      <c r="A2058" s="77"/>
      <c r="B2058" s="279"/>
      <c r="C2058" s="279"/>
      <c r="D2058" s="279"/>
      <c r="E2058" s="279"/>
      <c r="F2058" s="279"/>
      <c r="G2058" s="279"/>
    </row>
    <row r="2059" spans="1:7" x14ac:dyDescent="0.25">
      <c r="A2059" s="77"/>
      <c r="B2059" s="279"/>
      <c r="C2059" s="279"/>
      <c r="D2059" s="279"/>
      <c r="E2059" s="279"/>
      <c r="F2059" s="279"/>
      <c r="G2059" s="279"/>
    </row>
    <row r="2060" spans="1:7" x14ac:dyDescent="0.25">
      <c r="A2060" s="77"/>
      <c r="B2060" s="279"/>
      <c r="C2060" s="279"/>
      <c r="D2060" s="279"/>
      <c r="E2060" s="279"/>
      <c r="F2060" s="279"/>
      <c r="G2060" s="279"/>
    </row>
    <row r="2061" spans="1:7" x14ac:dyDescent="0.25">
      <c r="A2061" s="77"/>
      <c r="B2061" s="279"/>
      <c r="C2061" s="279"/>
      <c r="D2061" s="279"/>
      <c r="E2061" s="279"/>
      <c r="F2061" s="279"/>
      <c r="G2061" s="279"/>
    </row>
    <row r="2062" spans="1:7" x14ac:dyDescent="0.25">
      <c r="A2062" s="77"/>
      <c r="B2062" s="279"/>
      <c r="C2062" s="279"/>
      <c r="D2062" s="279"/>
      <c r="E2062" s="279"/>
      <c r="F2062" s="279"/>
      <c r="G2062" s="279"/>
    </row>
    <row r="2063" spans="1:7" x14ac:dyDescent="0.25">
      <c r="A2063" s="77"/>
      <c r="B2063" s="279"/>
      <c r="C2063" s="279"/>
      <c r="D2063" s="279"/>
      <c r="E2063" s="279"/>
      <c r="F2063" s="279"/>
      <c r="G2063" s="279"/>
    </row>
    <row r="2064" spans="1:7" x14ac:dyDescent="0.25">
      <c r="A2064" s="77"/>
      <c r="B2064" s="279"/>
      <c r="C2064" s="279"/>
      <c r="D2064" s="279"/>
      <c r="E2064" s="279"/>
      <c r="F2064" s="279"/>
      <c r="G2064" s="279"/>
    </row>
    <row r="2065" spans="1:7" x14ac:dyDescent="0.25">
      <c r="A2065" s="77"/>
      <c r="B2065" s="279"/>
      <c r="C2065" s="279"/>
      <c r="D2065" s="279"/>
      <c r="E2065" s="279"/>
      <c r="F2065" s="279"/>
      <c r="G2065" s="279"/>
    </row>
    <row r="2066" spans="1:7" x14ac:dyDescent="0.25">
      <c r="A2066" s="77"/>
      <c r="B2066" s="279"/>
      <c r="C2066" s="279"/>
      <c r="D2066" s="279"/>
      <c r="E2066" s="279"/>
      <c r="F2066" s="279"/>
      <c r="G2066" s="279"/>
    </row>
    <row r="2067" spans="1:7" x14ac:dyDescent="0.25">
      <c r="A2067" s="77"/>
      <c r="B2067" s="279"/>
      <c r="C2067" s="279"/>
      <c r="D2067" s="279"/>
      <c r="E2067" s="279"/>
      <c r="F2067" s="279"/>
      <c r="G2067" s="279"/>
    </row>
    <row r="2068" spans="1:7" x14ac:dyDescent="0.25">
      <c r="A2068" s="77"/>
      <c r="B2068" s="279"/>
      <c r="C2068" s="279"/>
      <c r="D2068" s="279"/>
      <c r="E2068" s="279"/>
      <c r="F2068" s="279"/>
      <c r="G2068" s="279"/>
    </row>
    <row r="2069" spans="1:7" x14ac:dyDescent="0.25">
      <c r="A2069" s="77"/>
      <c r="B2069" s="279"/>
      <c r="C2069" s="279"/>
      <c r="D2069" s="279"/>
      <c r="E2069" s="279"/>
      <c r="F2069" s="279"/>
      <c r="G2069" s="279"/>
    </row>
    <row r="2070" spans="1:7" x14ac:dyDescent="0.25">
      <c r="A2070" s="77"/>
      <c r="B2070" s="279"/>
      <c r="C2070" s="279"/>
      <c r="D2070" s="279"/>
      <c r="E2070" s="279"/>
      <c r="F2070" s="279"/>
      <c r="G2070" s="279"/>
    </row>
    <row r="2071" spans="1:7" x14ac:dyDescent="0.25">
      <c r="A2071" s="77"/>
      <c r="B2071" s="279"/>
      <c r="C2071" s="279"/>
      <c r="D2071" s="279"/>
      <c r="E2071" s="279"/>
      <c r="F2071" s="279"/>
      <c r="G2071" s="279"/>
    </row>
    <row r="2072" spans="1:7" x14ac:dyDescent="0.25">
      <c r="A2072" s="77"/>
      <c r="B2072" s="279"/>
      <c r="C2072" s="279"/>
      <c r="D2072" s="279"/>
      <c r="E2072" s="279"/>
      <c r="F2072" s="279"/>
      <c r="G2072" s="279"/>
    </row>
    <row r="2073" spans="1:7" x14ac:dyDescent="0.25">
      <c r="A2073" s="77"/>
      <c r="B2073" s="279"/>
      <c r="C2073" s="279"/>
      <c r="D2073" s="279"/>
      <c r="E2073" s="279"/>
      <c r="F2073" s="279"/>
      <c r="G2073" s="279"/>
    </row>
    <row r="2074" spans="1:7" x14ac:dyDescent="0.25">
      <c r="A2074" s="77"/>
      <c r="B2074" s="279"/>
      <c r="C2074" s="279"/>
      <c r="D2074" s="279"/>
      <c r="E2074" s="279"/>
      <c r="F2074" s="279"/>
      <c r="G2074" s="279"/>
    </row>
    <row r="2075" spans="1:7" x14ac:dyDescent="0.25">
      <c r="A2075" s="77"/>
      <c r="B2075" s="279"/>
      <c r="C2075" s="279"/>
      <c r="D2075" s="279"/>
      <c r="E2075" s="279"/>
      <c r="F2075" s="279"/>
      <c r="G2075" s="279"/>
    </row>
    <row r="2076" spans="1:7" x14ac:dyDescent="0.25">
      <c r="A2076" s="77"/>
      <c r="B2076" s="279"/>
      <c r="C2076" s="279"/>
      <c r="D2076" s="279"/>
      <c r="E2076" s="279"/>
      <c r="F2076" s="279"/>
      <c r="G2076" s="279"/>
    </row>
    <row r="2077" spans="1:7" x14ac:dyDescent="0.25">
      <c r="A2077" s="77"/>
      <c r="B2077" s="279"/>
      <c r="C2077" s="279"/>
      <c r="D2077" s="279"/>
      <c r="E2077" s="279"/>
      <c r="F2077" s="279"/>
      <c r="G2077" s="279"/>
    </row>
    <row r="2078" spans="1:7" x14ac:dyDescent="0.25">
      <c r="A2078" s="77"/>
      <c r="B2078" s="279"/>
      <c r="C2078" s="279"/>
      <c r="D2078" s="279"/>
      <c r="E2078" s="279"/>
      <c r="F2078" s="279"/>
      <c r="G2078" s="279"/>
    </row>
    <row r="2079" spans="1:7" x14ac:dyDescent="0.25">
      <c r="A2079" s="77"/>
      <c r="B2079" s="279"/>
      <c r="C2079" s="279"/>
      <c r="D2079" s="279"/>
      <c r="E2079" s="279"/>
      <c r="F2079" s="279"/>
      <c r="G2079" s="279"/>
    </row>
    <row r="2080" spans="1:7" x14ac:dyDescent="0.25">
      <c r="A2080" s="77"/>
      <c r="B2080" s="279"/>
      <c r="C2080" s="279"/>
      <c r="D2080" s="279"/>
      <c r="E2080" s="279"/>
      <c r="F2080" s="279"/>
      <c r="G2080" s="279"/>
    </row>
    <row r="2081" spans="1:7" x14ac:dyDescent="0.25">
      <c r="A2081" s="77"/>
      <c r="B2081" s="279"/>
      <c r="C2081" s="279"/>
      <c r="D2081" s="279"/>
      <c r="E2081" s="279"/>
      <c r="F2081" s="279"/>
      <c r="G2081" s="279"/>
    </row>
    <row r="2082" spans="1:7" x14ac:dyDescent="0.25">
      <c r="A2082" s="77"/>
      <c r="B2082" s="279"/>
      <c r="C2082" s="279"/>
      <c r="D2082" s="279"/>
      <c r="E2082" s="279"/>
      <c r="F2082" s="279"/>
      <c r="G2082" s="279"/>
    </row>
    <row r="2083" spans="1:7" x14ac:dyDescent="0.25">
      <c r="A2083" s="77"/>
      <c r="B2083" s="279"/>
      <c r="C2083" s="279"/>
      <c r="D2083" s="279"/>
      <c r="E2083" s="279"/>
      <c r="F2083" s="279"/>
      <c r="G2083" s="279"/>
    </row>
    <row r="2084" spans="1:7" x14ac:dyDescent="0.25">
      <c r="A2084" s="77"/>
      <c r="B2084" s="279"/>
      <c r="C2084" s="279"/>
      <c r="D2084" s="279"/>
      <c r="E2084" s="279"/>
      <c r="F2084" s="279"/>
      <c r="G2084" s="279"/>
    </row>
    <row r="2085" spans="1:7" x14ac:dyDescent="0.25">
      <c r="A2085" s="77"/>
      <c r="B2085" s="279"/>
      <c r="C2085" s="279"/>
      <c r="D2085" s="279"/>
      <c r="E2085" s="279"/>
      <c r="F2085" s="279"/>
      <c r="G2085" s="279"/>
    </row>
    <row r="2086" spans="1:7" x14ac:dyDescent="0.25">
      <c r="A2086" s="77"/>
      <c r="B2086" s="279"/>
      <c r="C2086" s="279"/>
      <c r="D2086" s="279"/>
      <c r="E2086" s="279"/>
      <c r="F2086" s="279"/>
      <c r="G2086" s="279"/>
    </row>
    <row r="2087" spans="1:7" x14ac:dyDescent="0.25">
      <c r="A2087" s="77"/>
      <c r="B2087" s="279"/>
      <c r="C2087" s="279"/>
      <c r="D2087" s="279"/>
      <c r="E2087" s="279"/>
      <c r="F2087" s="279"/>
      <c r="G2087" s="279"/>
    </row>
    <row r="2088" spans="1:7" x14ac:dyDescent="0.25">
      <c r="A2088" s="77"/>
      <c r="B2088" s="279"/>
      <c r="C2088" s="279"/>
      <c r="D2088" s="279"/>
      <c r="E2088" s="279"/>
      <c r="F2088" s="279"/>
      <c r="G2088" s="279"/>
    </row>
    <row r="2089" spans="1:7" x14ac:dyDescent="0.25">
      <c r="A2089" s="77"/>
      <c r="B2089" s="279"/>
      <c r="C2089" s="279"/>
      <c r="D2089" s="279"/>
      <c r="E2089" s="279"/>
      <c r="F2089" s="279"/>
      <c r="G2089" s="279"/>
    </row>
    <row r="2090" spans="1:7" x14ac:dyDescent="0.25">
      <c r="A2090" s="77"/>
      <c r="B2090" s="279"/>
      <c r="C2090" s="279"/>
      <c r="D2090" s="279"/>
      <c r="E2090" s="279"/>
      <c r="F2090" s="279"/>
      <c r="G2090" s="279"/>
    </row>
    <row r="2091" spans="1:7" x14ac:dyDescent="0.25">
      <c r="A2091" s="77"/>
      <c r="B2091" s="279"/>
      <c r="C2091" s="279"/>
      <c r="D2091" s="279"/>
      <c r="E2091" s="279"/>
      <c r="F2091" s="279"/>
      <c r="G2091" s="279"/>
    </row>
    <row r="2092" spans="1:7" x14ac:dyDescent="0.25">
      <c r="A2092" s="77"/>
      <c r="B2092" s="279"/>
      <c r="C2092" s="279"/>
      <c r="D2092" s="279"/>
      <c r="E2092" s="279"/>
      <c r="F2092" s="279"/>
      <c r="G2092" s="279"/>
    </row>
    <row r="2093" spans="1:7" x14ac:dyDescent="0.25">
      <c r="A2093" s="77"/>
      <c r="B2093" s="279"/>
      <c r="C2093" s="279"/>
      <c r="D2093" s="279"/>
      <c r="E2093" s="279"/>
      <c r="F2093" s="279"/>
      <c r="G2093" s="279"/>
    </row>
    <row r="2094" spans="1:7" x14ac:dyDescent="0.25">
      <c r="A2094" s="77"/>
      <c r="B2094" s="279"/>
      <c r="C2094" s="279"/>
      <c r="D2094" s="279"/>
      <c r="E2094" s="279"/>
      <c r="F2094" s="279"/>
      <c r="G2094" s="279"/>
    </row>
    <row r="2095" spans="1:7" x14ac:dyDescent="0.25">
      <c r="A2095" s="77"/>
      <c r="B2095" s="279"/>
      <c r="C2095" s="279"/>
      <c r="D2095" s="279"/>
      <c r="E2095" s="279"/>
      <c r="F2095" s="279"/>
      <c r="G2095" s="279"/>
    </row>
    <row r="2096" spans="1:7" x14ac:dyDescent="0.25">
      <c r="A2096" s="77"/>
      <c r="B2096" s="279"/>
      <c r="C2096" s="279"/>
      <c r="D2096" s="279"/>
      <c r="E2096" s="279"/>
      <c r="F2096" s="279"/>
      <c r="G2096" s="279"/>
    </row>
    <row r="2097" spans="1:7" x14ac:dyDescent="0.25">
      <c r="A2097" s="77"/>
      <c r="B2097" s="279"/>
      <c r="C2097" s="279"/>
      <c r="D2097" s="279"/>
      <c r="E2097" s="279"/>
      <c r="F2097" s="279"/>
      <c r="G2097" s="279"/>
    </row>
    <row r="2098" spans="1:7" x14ac:dyDescent="0.25">
      <c r="A2098" s="77"/>
      <c r="B2098" s="279"/>
      <c r="C2098" s="279"/>
      <c r="D2098" s="279"/>
      <c r="E2098" s="279"/>
      <c r="F2098" s="279"/>
      <c r="G2098" s="279"/>
    </row>
    <row r="2099" spans="1:7" x14ac:dyDescent="0.25">
      <c r="A2099" s="77"/>
      <c r="B2099" s="279"/>
      <c r="C2099" s="279"/>
      <c r="D2099" s="279"/>
      <c r="E2099" s="279"/>
      <c r="F2099" s="279"/>
      <c r="G2099" s="279"/>
    </row>
    <row r="2100" spans="1:7" x14ac:dyDescent="0.25">
      <c r="A2100" s="77"/>
      <c r="B2100" s="279"/>
      <c r="C2100" s="279"/>
      <c r="D2100" s="279"/>
      <c r="E2100" s="279"/>
      <c r="F2100" s="279"/>
      <c r="G2100" s="279"/>
    </row>
    <row r="2101" spans="1:7" x14ac:dyDescent="0.25">
      <c r="A2101" s="77"/>
      <c r="B2101" s="279"/>
      <c r="C2101" s="279"/>
      <c r="D2101" s="279"/>
      <c r="E2101" s="279"/>
      <c r="F2101" s="279"/>
      <c r="G2101" s="279"/>
    </row>
    <row r="2102" spans="1:7" x14ac:dyDescent="0.25">
      <c r="A2102" s="77"/>
      <c r="B2102" s="279"/>
      <c r="C2102" s="279"/>
      <c r="D2102" s="279"/>
      <c r="E2102" s="279"/>
      <c r="F2102" s="279"/>
      <c r="G2102" s="279"/>
    </row>
    <row r="2103" spans="1:7" x14ac:dyDescent="0.25">
      <c r="A2103" s="77"/>
      <c r="B2103" s="279"/>
      <c r="C2103" s="279"/>
      <c r="D2103" s="279"/>
      <c r="E2103" s="279"/>
      <c r="F2103" s="279"/>
      <c r="G2103" s="279"/>
    </row>
    <row r="2104" spans="1:7" x14ac:dyDescent="0.25">
      <c r="A2104" s="77"/>
      <c r="B2104" s="279"/>
      <c r="C2104" s="279"/>
      <c r="D2104" s="279"/>
      <c r="E2104" s="279"/>
      <c r="F2104" s="279"/>
      <c r="G2104" s="279"/>
    </row>
    <row r="2105" spans="1:7" x14ac:dyDescent="0.25">
      <c r="A2105" s="77"/>
      <c r="B2105" s="279"/>
      <c r="C2105" s="279"/>
      <c r="D2105" s="279"/>
      <c r="E2105" s="279"/>
      <c r="F2105" s="279"/>
      <c r="G2105" s="279"/>
    </row>
    <row r="2106" spans="1:7" x14ac:dyDescent="0.25">
      <c r="A2106" s="77"/>
      <c r="B2106" s="279"/>
      <c r="C2106" s="279"/>
      <c r="D2106" s="279"/>
      <c r="E2106" s="279"/>
      <c r="F2106" s="279"/>
      <c r="G2106" s="279"/>
    </row>
    <row r="2107" spans="1:7" x14ac:dyDescent="0.25">
      <c r="A2107" s="77"/>
      <c r="B2107" s="279"/>
      <c r="C2107" s="279"/>
      <c r="D2107" s="279"/>
      <c r="E2107" s="279"/>
      <c r="F2107" s="279"/>
      <c r="G2107" s="279"/>
    </row>
    <row r="2108" spans="1:7" x14ac:dyDescent="0.25">
      <c r="A2108" s="77"/>
      <c r="B2108" s="279"/>
      <c r="C2108" s="279"/>
      <c r="D2108" s="279"/>
      <c r="E2108" s="279"/>
      <c r="F2108" s="279"/>
      <c r="G2108" s="279"/>
    </row>
    <row r="2109" spans="1:7" x14ac:dyDescent="0.25">
      <c r="A2109" s="77"/>
      <c r="B2109" s="279"/>
      <c r="C2109" s="279"/>
      <c r="D2109" s="279"/>
      <c r="E2109" s="279"/>
      <c r="F2109" s="279"/>
      <c r="G2109" s="279"/>
    </row>
    <row r="2110" spans="1:7" x14ac:dyDescent="0.25">
      <c r="A2110" s="77"/>
      <c r="B2110" s="279"/>
      <c r="C2110" s="279"/>
      <c r="D2110" s="279"/>
      <c r="E2110" s="279"/>
      <c r="F2110" s="279"/>
      <c r="G2110" s="279"/>
    </row>
    <row r="2111" spans="1:7" x14ac:dyDescent="0.25">
      <c r="A2111" s="77"/>
      <c r="B2111" s="279"/>
      <c r="C2111" s="279"/>
      <c r="D2111" s="279"/>
      <c r="E2111" s="279"/>
      <c r="F2111" s="279"/>
      <c r="G2111" s="279"/>
    </row>
    <row r="2112" spans="1:7" x14ac:dyDescent="0.25">
      <c r="A2112" s="77"/>
      <c r="B2112" s="279"/>
      <c r="C2112" s="279"/>
      <c r="D2112" s="279"/>
      <c r="E2112" s="279"/>
      <c r="F2112" s="279"/>
      <c r="G2112" s="279"/>
    </row>
    <row r="2113" spans="1:7" x14ac:dyDescent="0.25">
      <c r="A2113" s="77"/>
      <c r="B2113" s="279"/>
      <c r="C2113" s="279"/>
      <c r="D2113" s="279"/>
      <c r="E2113" s="279"/>
      <c r="F2113" s="279"/>
      <c r="G2113" s="279"/>
    </row>
    <row r="2114" spans="1:7" x14ac:dyDescent="0.25">
      <c r="A2114" s="77"/>
      <c r="B2114" s="279"/>
      <c r="C2114" s="279"/>
      <c r="D2114" s="279"/>
      <c r="E2114" s="279"/>
      <c r="F2114" s="279"/>
      <c r="G2114" s="279"/>
    </row>
    <row r="2115" spans="1:7" x14ac:dyDescent="0.25">
      <c r="A2115" s="77"/>
      <c r="B2115" s="279"/>
      <c r="C2115" s="279"/>
      <c r="D2115" s="279"/>
      <c r="E2115" s="279"/>
      <c r="F2115" s="279"/>
      <c r="G2115" s="279"/>
    </row>
    <row r="2116" spans="1:7" x14ac:dyDescent="0.25">
      <c r="A2116" s="77"/>
      <c r="B2116" s="279"/>
      <c r="C2116" s="279"/>
      <c r="D2116" s="279"/>
      <c r="E2116" s="279"/>
    </row>
    <row r="2117" spans="1:7" x14ac:dyDescent="0.25">
      <c r="A2117" s="77"/>
      <c r="B2117" s="279"/>
      <c r="C2117" s="279"/>
      <c r="D2117" s="279"/>
      <c r="E2117" s="279"/>
    </row>
    <row r="2118" spans="1:7" x14ac:dyDescent="0.25">
      <c r="A2118" s="77"/>
      <c r="B2118" s="279"/>
      <c r="C2118" s="279"/>
      <c r="D2118" s="279"/>
      <c r="E2118" s="279"/>
    </row>
  </sheetData>
  <mergeCells count="15">
    <mergeCell ref="A6:H6"/>
    <mergeCell ref="A9:H9"/>
    <mergeCell ref="G11:H11"/>
    <mergeCell ref="F11:F12"/>
    <mergeCell ref="E11:E12"/>
    <mergeCell ref="D11:D12"/>
    <mergeCell ref="C11:C12"/>
    <mergeCell ref="B11:B12"/>
    <mergeCell ref="A11:A12"/>
    <mergeCell ref="E7:H7"/>
    <mergeCell ref="C1:H1"/>
    <mergeCell ref="A2:H2"/>
    <mergeCell ref="A3:H3"/>
    <mergeCell ref="A4:H4"/>
    <mergeCell ref="A5:H5"/>
  </mergeCells>
  <pageMargins left="0.55118110236220474" right="0.39370078740157483" top="0.74803149606299213" bottom="0.15748031496062992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4"/>
  <sheetViews>
    <sheetView view="pageBreakPreview" topLeftCell="A22" zoomScaleNormal="100" zoomScaleSheetLayoutView="100" workbookViewId="0">
      <selection activeCell="A8" sqref="A8:D8"/>
    </sheetView>
  </sheetViews>
  <sheetFormatPr defaultColWidth="9.140625" defaultRowHeight="12.75" x14ac:dyDescent="0.25"/>
  <cols>
    <col min="1" max="1" width="5.5703125" style="100" customWidth="1"/>
    <col min="2" max="2" width="56.140625" style="100" customWidth="1"/>
    <col min="3" max="3" width="14" style="100" customWidth="1"/>
    <col min="4" max="4" width="11.85546875" style="453" customWidth="1"/>
    <col min="5" max="5" width="9.5703125" style="100" bestFit="1" customWidth="1"/>
    <col min="6" max="6" width="11.140625" style="100" bestFit="1" customWidth="1"/>
    <col min="7" max="256" width="9.140625" style="100"/>
    <col min="257" max="257" width="5.5703125" style="100" customWidth="1"/>
    <col min="258" max="258" width="56.140625" style="100" customWidth="1"/>
    <col min="259" max="259" width="18.7109375" style="100" customWidth="1"/>
    <col min="260" max="260" width="14.140625" style="100" customWidth="1"/>
    <col min="261" max="261" width="9.5703125" style="100" bestFit="1" customWidth="1"/>
    <col min="262" max="262" width="11.140625" style="100" bestFit="1" customWidth="1"/>
    <col min="263" max="512" width="9.140625" style="100"/>
    <col min="513" max="513" width="5.5703125" style="100" customWidth="1"/>
    <col min="514" max="514" width="56.140625" style="100" customWidth="1"/>
    <col min="515" max="515" width="18.7109375" style="100" customWidth="1"/>
    <col min="516" max="516" width="14.140625" style="100" customWidth="1"/>
    <col min="517" max="517" width="9.5703125" style="100" bestFit="1" customWidth="1"/>
    <col min="518" max="518" width="11.140625" style="100" bestFit="1" customWidth="1"/>
    <col min="519" max="768" width="9.140625" style="100"/>
    <col min="769" max="769" width="5.5703125" style="100" customWidth="1"/>
    <col min="770" max="770" width="56.140625" style="100" customWidth="1"/>
    <col min="771" max="771" width="18.7109375" style="100" customWidth="1"/>
    <col min="772" max="772" width="14.140625" style="100" customWidth="1"/>
    <col min="773" max="773" width="9.5703125" style="100" bestFit="1" customWidth="1"/>
    <col min="774" max="774" width="11.140625" style="100" bestFit="1" customWidth="1"/>
    <col min="775" max="1024" width="9.140625" style="100"/>
    <col min="1025" max="1025" width="5.5703125" style="100" customWidth="1"/>
    <col min="1026" max="1026" width="56.140625" style="100" customWidth="1"/>
    <col min="1027" max="1027" width="18.7109375" style="100" customWidth="1"/>
    <col min="1028" max="1028" width="14.140625" style="100" customWidth="1"/>
    <col min="1029" max="1029" width="9.5703125" style="100" bestFit="1" customWidth="1"/>
    <col min="1030" max="1030" width="11.140625" style="100" bestFit="1" customWidth="1"/>
    <col min="1031" max="1280" width="9.140625" style="100"/>
    <col min="1281" max="1281" width="5.5703125" style="100" customWidth="1"/>
    <col min="1282" max="1282" width="56.140625" style="100" customWidth="1"/>
    <col min="1283" max="1283" width="18.7109375" style="100" customWidth="1"/>
    <col min="1284" max="1284" width="14.140625" style="100" customWidth="1"/>
    <col min="1285" max="1285" width="9.5703125" style="100" bestFit="1" customWidth="1"/>
    <col min="1286" max="1286" width="11.140625" style="100" bestFit="1" customWidth="1"/>
    <col min="1287" max="1536" width="9.140625" style="100"/>
    <col min="1537" max="1537" width="5.5703125" style="100" customWidth="1"/>
    <col min="1538" max="1538" width="56.140625" style="100" customWidth="1"/>
    <col min="1539" max="1539" width="18.7109375" style="100" customWidth="1"/>
    <col min="1540" max="1540" width="14.140625" style="100" customWidth="1"/>
    <col min="1541" max="1541" width="9.5703125" style="100" bestFit="1" customWidth="1"/>
    <col min="1542" max="1542" width="11.140625" style="100" bestFit="1" customWidth="1"/>
    <col min="1543" max="1792" width="9.140625" style="100"/>
    <col min="1793" max="1793" width="5.5703125" style="100" customWidth="1"/>
    <col min="1794" max="1794" width="56.140625" style="100" customWidth="1"/>
    <col min="1795" max="1795" width="18.7109375" style="100" customWidth="1"/>
    <col min="1796" max="1796" width="14.140625" style="100" customWidth="1"/>
    <col min="1797" max="1797" width="9.5703125" style="100" bestFit="1" customWidth="1"/>
    <col min="1798" max="1798" width="11.140625" style="100" bestFit="1" customWidth="1"/>
    <col min="1799" max="2048" width="9.140625" style="100"/>
    <col min="2049" max="2049" width="5.5703125" style="100" customWidth="1"/>
    <col min="2050" max="2050" width="56.140625" style="100" customWidth="1"/>
    <col min="2051" max="2051" width="18.7109375" style="100" customWidth="1"/>
    <col min="2052" max="2052" width="14.140625" style="100" customWidth="1"/>
    <col min="2053" max="2053" width="9.5703125" style="100" bestFit="1" customWidth="1"/>
    <col min="2054" max="2054" width="11.140625" style="100" bestFit="1" customWidth="1"/>
    <col min="2055" max="2304" width="9.140625" style="100"/>
    <col min="2305" max="2305" width="5.5703125" style="100" customWidth="1"/>
    <col min="2306" max="2306" width="56.140625" style="100" customWidth="1"/>
    <col min="2307" max="2307" width="18.7109375" style="100" customWidth="1"/>
    <col min="2308" max="2308" width="14.140625" style="100" customWidth="1"/>
    <col min="2309" max="2309" width="9.5703125" style="100" bestFit="1" customWidth="1"/>
    <col min="2310" max="2310" width="11.140625" style="100" bestFit="1" customWidth="1"/>
    <col min="2311" max="2560" width="9.140625" style="100"/>
    <col min="2561" max="2561" width="5.5703125" style="100" customWidth="1"/>
    <col min="2562" max="2562" width="56.140625" style="100" customWidth="1"/>
    <col min="2563" max="2563" width="18.7109375" style="100" customWidth="1"/>
    <col min="2564" max="2564" width="14.140625" style="100" customWidth="1"/>
    <col min="2565" max="2565" width="9.5703125" style="100" bestFit="1" customWidth="1"/>
    <col min="2566" max="2566" width="11.140625" style="100" bestFit="1" customWidth="1"/>
    <col min="2567" max="2816" width="9.140625" style="100"/>
    <col min="2817" max="2817" width="5.5703125" style="100" customWidth="1"/>
    <col min="2818" max="2818" width="56.140625" style="100" customWidth="1"/>
    <col min="2819" max="2819" width="18.7109375" style="100" customWidth="1"/>
    <col min="2820" max="2820" width="14.140625" style="100" customWidth="1"/>
    <col min="2821" max="2821" width="9.5703125" style="100" bestFit="1" customWidth="1"/>
    <col min="2822" max="2822" width="11.140625" style="100" bestFit="1" customWidth="1"/>
    <col min="2823" max="3072" width="9.140625" style="100"/>
    <col min="3073" max="3073" width="5.5703125" style="100" customWidth="1"/>
    <col min="3074" max="3074" width="56.140625" style="100" customWidth="1"/>
    <col min="3075" max="3075" width="18.7109375" style="100" customWidth="1"/>
    <col min="3076" max="3076" width="14.140625" style="100" customWidth="1"/>
    <col min="3077" max="3077" width="9.5703125" style="100" bestFit="1" customWidth="1"/>
    <col min="3078" max="3078" width="11.140625" style="100" bestFit="1" customWidth="1"/>
    <col min="3079" max="3328" width="9.140625" style="100"/>
    <col min="3329" max="3329" width="5.5703125" style="100" customWidth="1"/>
    <col min="3330" max="3330" width="56.140625" style="100" customWidth="1"/>
    <col min="3331" max="3331" width="18.7109375" style="100" customWidth="1"/>
    <col min="3332" max="3332" width="14.140625" style="100" customWidth="1"/>
    <col min="3333" max="3333" width="9.5703125" style="100" bestFit="1" customWidth="1"/>
    <col min="3334" max="3334" width="11.140625" style="100" bestFit="1" customWidth="1"/>
    <col min="3335" max="3584" width="9.140625" style="100"/>
    <col min="3585" max="3585" width="5.5703125" style="100" customWidth="1"/>
    <col min="3586" max="3586" width="56.140625" style="100" customWidth="1"/>
    <col min="3587" max="3587" width="18.7109375" style="100" customWidth="1"/>
    <col min="3588" max="3588" width="14.140625" style="100" customWidth="1"/>
    <col min="3589" max="3589" width="9.5703125" style="100" bestFit="1" customWidth="1"/>
    <col min="3590" max="3590" width="11.140625" style="100" bestFit="1" customWidth="1"/>
    <col min="3591" max="3840" width="9.140625" style="100"/>
    <col min="3841" max="3841" width="5.5703125" style="100" customWidth="1"/>
    <col min="3842" max="3842" width="56.140625" style="100" customWidth="1"/>
    <col min="3843" max="3843" width="18.7109375" style="100" customWidth="1"/>
    <col min="3844" max="3844" width="14.140625" style="100" customWidth="1"/>
    <col min="3845" max="3845" width="9.5703125" style="100" bestFit="1" customWidth="1"/>
    <col min="3846" max="3846" width="11.140625" style="100" bestFit="1" customWidth="1"/>
    <col min="3847" max="4096" width="9.140625" style="100"/>
    <col min="4097" max="4097" width="5.5703125" style="100" customWidth="1"/>
    <col min="4098" max="4098" width="56.140625" style="100" customWidth="1"/>
    <col min="4099" max="4099" width="18.7109375" style="100" customWidth="1"/>
    <col min="4100" max="4100" width="14.140625" style="100" customWidth="1"/>
    <col min="4101" max="4101" width="9.5703125" style="100" bestFit="1" customWidth="1"/>
    <col min="4102" max="4102" width="11.140625" style="100" bestFit="1" customWidth="1"/>
    <col min="4103" max="4352" width="9.140625" style="100"/>
    <col min="4353" max="4353" width="5.5703125" style="100" customWidth="1"/>
    <col min="4354" max="4354" width="56.140625" style="100" customWidth="1"/>
    <col min="4355" max="4355" width="18.7109375" style="100" customWidth="1"/>
    <col min="4356" max="4356" width="14.140625" style="100" customWidth="1"/>
    <col min="4357" max="4357" width="9.5703125" style="100" bestFit="1" customWidth="1"/>
    <col min="4358" max="4358" width="11.140625" style="100" bestFit="1" customWidth="1"/>
    <col min="4359" max="4608" width="9.140625" style="100"/>
    <col min="4609" max="4609" width="5.5703125" style="100" customWidth="1"/>
    <col min="4610" max="4610" width="56.140625" style="100" customWidth="1"/>
    <col min="4611" max="4611" width="18.7109375" style="100" customWidth="1"/>
    <col min="4612" max="4612" width="14.140625" style="100" customWidth="1"/>
    <col min="4613" max="4613" width="9.5703125" style="100" bestFit="1" customWidth="1"/>
    <col min="4614" max="4614" width="11.140625" style="100" bestFit="1" customWidth="1"/>
    <col min="4615" max="4864" width="9.140625" style="100"/>
    <col min="4865" max="4865" width="5.5703125" style="100" customWidth="1"/>
    <col min="4866" max="4866" width="56.140625" style="100" customWidth="1"/>
    <col min="4867" max="4867" width="18.7109375" style="100" customWidth="1"/>
    <col min="4868" max="4868" width="14.140625" style="100" customWidth="1"/>
    <col min="4869" max="4869" width="9.5703125" style="100" bestFit="1" customWidth="1"/>
    <col min="4870" max="4870" width="11.140625" style="100" bestFit="1" customWidth="1"/>
    <col min="4871" max="5120" width="9.140625" style="100"/>
    <col min="5121" max="5121" width="5.5703125" style="100" customWidth="1"/>
    <col min="5122" max="5122" width="56.140625" style="100" customWidth="1"/>
    <col min="5123" max="5123" width="18.7109375" style="100" customWidth="1"/>
    <col min="5124" max="5124" width="14.140625" style="100" customWidth="1"/>
    <col min="5125" max="5125" width="9.5703125" style="100" bestFit="1" customWidth="1"/>
    <col min="5126" max="5126" width="11.140625" style="100" bestFit="1" customWidth="1"/>
    <col min="5127" max="5376" width="9.140625" style="100"/>
    <col min="5377" max="5377" width="5.5703125" style="100" customWidth="1"/>
    <col min="5378" max="5378" width="56.140625" style="100" customWidth="1"/>
    <col min="5379" max="5379" width="18.7109375" style="100" customWidth="1"/>
    <col min="5380" max="5380" width="14.140625" style="100" customWidth="1"/>
    <col min="5381" max="5381" width="9.5703125" style="100" bestFit="1" customWidth="1"/>
    <col min="5382" max="5382" width="11.140625" style="100" bestFit="1" customWidth="1"/>
    <col min="5383" max="5632" width="9.140625" style="100"/>
    <col min="5633" max="5633" width="5.5703125" style="100" customWidth="1"/>
    <col min="5634" max="5634" width="56.140625" style="100" customWidth="1"/>
    <col min="5635" max="5635" width="18.7109375" style="100" customWidth="1"/>
    <col min="5636" max="5636" width="14.140625" style="100" customWidth="1"/>
    <col min="5637" max="5637" width="9.5703125" style="100" bestFit="1" customWidth="1"/>
    <col min="5638" max="5638" width="11.140625" style="100" bestFit="1" customWidth="1"/>
    <col min="5639" max="5888" width="9.140625" style="100"/>
    <col min="5889" max="5889" width="5.5703125" style="100" customWidth="1"/>
    <col min="5890" max="5890" width="56.140625" style="100" customWidth="1"/>
    <col min="5891" max="5891" width="18.7109375" style="100" customWidth="1"/>
    <col min="5892" max="5892" width="14.140625" style="100" customWidth="1"/>
    <col min="5893" max="5893" width="9.5703125" style="100" bestFit="1" customWidth="1"/>
    <col min="5894" max="5894" width="11.140625" style="100" bestFit="1" customWidth="1"/>
    <col min="5895" max="6144" width="9.140625" style="100"/>
    <col min="6145" max="6145" width="5.5703125" style="100" customWidth="1"/>
    <col min="6146" max="6146" width="56.140625" style="100" customWidth="1"/>
    <col min="6147" max="6147" width="18.7109375" style="100" customWidth="1"/>
    <col min="6148" max="6148" width="14.140625" style="100" customWidth="1"/>
    <col min="6149" max="6149" width="9.5703125" style="100" bestFit="1" customWidth="1"/>
    <col min="6150" max="6150" width="11.140625" style="100" bestFit="1" customWidth="1"/>
    <col min="6151" max="6400" width="9.140625" style="100"/>
    <col min="6401" max="6401" width="5.5703125" style="100" customWidth="1"/>
    <col min="6402" max="6402" width="56.140625" style="100" customWidth="1"/>
    <col min="6403" max="6403" width="18.7109375" style="100" customWidth="1"/>
    <col min="6404" max="6404" width="14.140625" style="100" customWidth="1"/>
    <col min="6405" max="6405" width="9.5703125" style="100" bestFit="1" customWidth="1"/>
    <col min="6406" max="6406" width="11.140625" style="100" bestFit="1" customWidth="1"/>
    <col min="6407" max="6656" width="9.140625" style="100"/>
    <col min="6657" max="6657" width="5.5703125" style="100" customWidth="1"/>
    <col min="6658" max="6658" width="56.140625" style="100" customWidth="1"/>
    <col min="6659" max="6659" width="18.7109375" style="100" customWidth="1"/>
    <col min="6660" max="6660" width="14.140625" style="100" customWidth="1"/>
    <col min="6661" max="6661" width="9.5703125" style="100" bestFit="1" customWidth="1"/>
    <col min="6662" max="6662" width="11.140625" style="100" bestFit="1" customWidth="1"/>
    <col min="6663" max="6912" width="9.140625" style="100"/>
    <col min="6913" max="6913" width="5.5703125" style="100" customWidth="1"/>
    <col min="6914" max="6914" width="56.140625" style="100" customWidth="1"/>
    <col min="6915" max="6915" width="18.7109375" style="100" customWidth="1"/>
    <col min="6916" max="6916" width="14.140625" style="100" customWidth="1"/>
    <col min="6917" max="6917" width="9.5703125" style="100" bestFit="1" customWidth="1"/>
    <col min="6918" max="6918" width="11.140625" style="100" bestFit="1" customWidth="1"/>
    <col min="6919" max="7168" width="9.140625" style="100"/>
    <col min="7169" max="7169" width="5.5703125" style="100" customWidth="1"/>
    <col min="7170" max="7170" width="56.140625" style="100" customWidth="1"/>
    <col min="7171" max="7171" width="18.7109375" style="100" customWidth="1"/>
    <col min="7172" max="7172" width="14.140625" style="100" customWidth="1"/>
    <col min="7173" max="7173" width="9.5703125" style="100" bestFit="1" customWidth="1"/>
    <col min="7174" max="7174" width="11.140625" style="100" bestFit="1" customWidth="1"/>
    <col min="7175" max="7424" width="9.140625" style="100"/>
    <col min="7425" max="7425" width="5.5703125" style="100" customWidth="1"/>
    <col min="7426" max="7426" width="56.140625" style="100" customWidth="1"/>
    <col min="7427" max="7427" width="18.7109375" style="100" customWidth="1"/>
    <col min="7428" max="7428" width="14.140625" style="100" customWidth="1"/>
    <col min="7429" max="7429" width="9.5703125" style="100" bestFit="1" customWidth="1"/>
    <col min="7430" max="7430" width="11.140625" style="100" bestFit="1" customWidth="1"/>
    <col min="7431" max="7680" width="9.140625" style="100"/>
    <col min="7681" max="7681" width="5.5703125" style="100" customWidth="1"/>
    <col min="7682" max="7682" width="56.140625" style="100" customWidth="1"/>
    <col min="7683" max="7683" width="18.7109375" style="100" customWidth="1"/>
    <col min="7684" max="7684" width="14.140625" style="100" customWidth="1"/>
    <col min="7685" max="7685" width="9.5703125" style="100" bestFit="1" customWidth="1"/>
    <col min="7686" max="7686" width="11.140625" style="100" bestFit="1" customWidth="1"/>
    <col min="7687" max="7936" width="9.140625" style="100"/>
    <col min="7937" max="7937" width="5.5703125" style="100" customWidth="1"/>
    <col min="7938" max="7938" width="56.140625" style="100" customWidth="1"/>
    <col min="7939" max="7939" width="18.7109375" style="100" customWidth="1"/>
    <col min="7940" max="7940" width="14.140625" style="100" customWidth="1"/>
    <col min="7941" max="7941" width="9.5703125" style="100" bestFit="1" customWidth="1"/>
    <col min="7942" max="7942" width="11.140625" style="100" bestFit="1" customWidth="1"/>
    <col min="7943" max="8192" width="9.140625" style="100"/>
    <col min="8193" max="8193" width="5.5703125" style="100" customWidth="1"/>
    <col min="8194" max="8194" width="56.140625" style="100" customWidth="1"/>
    <col min="8195" max="8195" width="18.7109375" style="100" customWidth="1"/>
    <col min="8196" max="8196" width="14.140625" style="100" customWidth="1"/>
    <col min="8197" max="8197" width="9.5703125" style="100" bestFit="1" customWidth="1"/>
    <col min="8198" max="8198" width="11.140625" style="100" bestFit="1" customWidth="1"/>
    <col min="8199" max="8448" width="9.140625" style="100"/>
    <col min="8449" max="8449" width="5.5703125" style="100" customWidth="1"/>
    <col min="8450" max="8450" width="56.140625" style="100" customWidth="1"/>
    <col min="8451" max="8451" width="18.7109375" style="100" customWidth="1"/>
    <col min="8452" max="8452" width="14.140625" style="100" customWidth="1"/>
    <col min="8453" max="8453" width="9.5703125" style="100" bestFit="1" customWidth="1"/>
    <col min="8454" max="8454" width="11.140625" style="100" bestFit="1" customWidth="1"/>
    <col min="8455" max="8704" width="9.140625" style="100"/>
    <col min="8705" max="8705" width="5.5703125" style="100" customWidth="1"/>
    <col min="8706" max="8706" width="56.140625" style="100" customWidth="1"/>
    <col min="8707" max="8707" width="18.7109375" style="100" customWidth="1"/>
    <col min="8708" max="8708" width="14.140625" style="100" customWidth="1"/>
    <col min="8709" max="8709" width="9.5703125" style="100" bestFit="1" customWidth="1"/>
    <col min="8710" max="8710" width="11.140625" style="100" bestFit="1" customWidth="1"/>
    <col min="8711" max="8960" width="9.140625" style="100"/>
    <col min="8961" max="8961" width="5.5703125" style="100" customWidth="1"/>
    <col min="8962" max="8962" width="56.140625" style="100" customWidth="1"/>
    <col min="8963" max="8963" width="18.7109375" style="100" customWidth="1"/>
    <col min="8964" max="8964" width="14.140625" style="100" customWidth="1"/>
    <col min="8965" max="8965" width="9.5703125" style="100" bestFit="1" customWidth="1"/>
    <col min="8966" max="8966" width="11.140625" style="100" bestFit="1" customWidth="1"/>
    <col min="8967" max="9216" width="9.140625" style="100"/>
    <col min="9217" max="9217" width="5.5703125" style="100" customWidth="1"/>
    <col min="9218" max="9218" width="56.140625" style="100" customWidth="1"/>
    <col min="9219" max="9219" width="18.7109375" style="100" customWidth="1"/>
    <col min="9220" max="9220" width="14.140625" style="100" customWidth="1"/>
    <col min="9221" max="9221" width="9.5703125" style="100" bestFit="1" customWidth="1"/>
    <col min="9222" max="9222" width="11.140625" style="100" bestFit="1" customWidth="1"/>
    <col min="9223" max="9472" width="9.140625" style="100"/>
    <col min="9473" max="9473" width="5.5703125" style="100" customWidth="1"/>
    <col min="9474" max="9474" width="56.140625" style="100" customWidth="1"/>
    <col min="9475" max="9475" width="18.7109375" style="100" customWidth="1"/>
    <col min="9476" max="9476" width="14.140625" style="100" customWidth="1"/>
    <col min="9477" max="9477" width="9.5703125" style="100" bestFit="1" customWidth="1"/>
    <col min="9478" max="9478" width="11.140625" style="100" bestFit="1" customWidth="1"/>
    <col min="9479" max="9728" width="9.140625" style="100"/>
    <col min="9729" max="9729" width="5.5703125" style="100" customWidth="1"/>
    <col min="9730" max="9730" width="56.140625" style="100" customWidth="1"/>
    <col min="9731" max="9731" width="18.7109375" style="100" customWidth="1"/>
    <col min="9732" max="9732" width="14.140625" style="100" customWidth="1"/>
    <col min="9733" max="9733" width="9.5703125" style="100" bestFit="1" customWidth="1"/>
    <col min="9734" max="9734" width="11.140625" style="100" bestFit="1" customWidth="1"/>
    <col min="9735" max="9984" width="9.140625" style="100"/>
    <col min="9985" max="9985" width="5.5703125" style="100" customWidth="1"/>
    <col min="9986" max="9986" width="56.140625" style="100" customWidth="1"/>
    <col min="9987" max="9987" width="18.7109375" style="100" customWidth="1"/>
    <col min="9988" max="9988" width="14.140625" style="100" customWidth="1"/>
    <col min="9989" max="9989" width="9.5703125" style="100" bestFit="1" customWidth="1"/>
    <col min="9990" max="9990" width="11.140625" style="100" bestFit="1" customWidth="1"/>
    <col min="9991" max="10240" width="9.140625" style="100"/>
    <col min="10241" max="10241" width="5.5703125" style="100" customWidth="1"/>
    <col min="10242" max="10242" width="56.140625" style="100" customWidth="1"/>
    <col min="10243" max="10243" width="18.7109375" style="100" customWidth="1"/>
    <col min="10244" max="10244" width="14.140625" style="100" customWidth="1"/>
    <col min="10245" max="10245" width="9.5703125" style="100" bestFit="1" customWidth="1"/>
    <col min="10246" max="10246" width="11.140625" style="100" bestFit="1" customWidth="1"/>
    <col min="10247" max="10496" width="9.140625" style="100"/>
    <col min="10497" max="10497" width="5.5703125" style="100" customWidth="1"/>
    <col min="10498" max="10498" width="56.140625" style="100" customWidth="1"/>
    <col min="10499" max="10499" width="18.7109375" style="100" customWidth="1"/>
    <col min="10500" max="10500" width="14.140625" style="100" customWidth="1"/>
    <col min="10501" max="10501" width="9.5703125" style="100" bestFit="1" customWidth="1"/>
    <col min="10502" max="10502" width="11.140625" style="100" bestFit="1" customWidth="1"/>
    <col min="10503" max="10752" width="9.140625" style="100"/>
    <col min="10753" max="10753" width="5.5703125" style="100" customWidth="1"/>
    <col min="10754" max="10754" width="56.140625" style="100" customWidth="1"/>
    <col min="10755" max="10755" width="18.7109375" style="100" customWidth="1"/>
    <col min="10756" max="10756" width="14.140625" style="100" customWidth="1"/>
    <col min="10757" max="10757" width="9.5703125" style="100" bestFit="1" customWidth="1"/>
    <col min="10758" max="10758" width="11.140625" style="100" bestFit="1" customWidth="1"/>
    <col min="10759" max="11008" width="9.140625" style="100"/>
    <col min="11009" max="11009" width="5.5703125" style="100" customWidth="1"/>
    <col min="11010" max="11010" width="56.140625" style="100" customWidth="1"/>
    <col min="11011" max="11011" width="18.7109375" style="100" customWidth="1"/>
    <col min="11012" max="11012" width="14.140625" style="100" customWidth="1"/>
    <col min="11013" max="11013" width="9.5703125" style="100" bestFit="1" customWidth="1"/>
    <col min="11014" max="11014" width="11.140625" style="100" bestFit="1" customWidth="1"/>
    <col min="11015" max="11264" width="9.140625" style="100"/>
    <col min="11265" max="11265" width="5.5703125" style="100" customWidth="1"/>
    <col min="11266" max="11266" width="56.140625" style="100" customWidth="1"/>
    <col min="11267" max="11267" width="18.7109375" style="100" customWidth="1"/>
    <col min="11268" max="11268" width="14.140625" style="100" customWidth="1"/>
    <col min="11269" max="11269" width="9.5703125" style="100" bestFit="1" customWidth="1"/>
    <col min="11270" max="11270" width="11.140625" style="100" bestFit="1" customWidth="1"/>
    <col min="11271" max="11520" width="9.140625" style="100"/>
    <col min="11521" max="11521" width="5.5703125" style="100" customWidth="1"/>
    <col min="11522" max="11522" width="56.140625" style="100" customWidth="1"/>
    <col min="11523" max="11523" width="18.7109375" style="100" customWidth="1"/>
    <col min="11524" max="11524" width="14.140625" style="100" customWidth="1"/>
    <col min="11525" max="11525" width="9.5703125" style="100" bestFit="1" customWidth="1"/>
    <col min="11526" max="11526" width="11.140625" style="100" bestFit="1" customWidth="1"/>
    <col min="11527" max="11776" width="9.140625" style="100"/>
    <col min="11777" max="11777" width="5.5703125" style="100" customWidth="1"/>
    <col min="11778" max="11778" width="56.140625" style="100" customWidth="1"/>
    <col min="11779" max="11779" width="18.7109375" style="100" customWidth="1"/>
    <col min="11780" max="11780" width="14.140625" style="100" customWidth="1"/>
    <col min="11781" max="11781" width="9.5703125" style="100" bestFit="1" customWidth="1"/>
    <col min="11782" max="11782" width="11.140625" style="100" bestFit="1" customWidth="1"/>
    <col min="11783" max="12032" width="9.140625" style="100"/>
    <col min="12033" max="12033" width="5.5703125" style="100" customWidth="1"/>
    <col min="12034" max="12034" width="56.140625" style="100" customWidth="1"/>
    <col min="12035" max="12035" width="18.7109375" style="100" customWidth="1"/>
    <col min="12036" max="12036" width="14.140625" style="100" customWidth="1"/>
    <col min="12037" max="12037" width="9.5703125" style="100" bestFit="1" customWidth="1"/>
    <col min="12038" max="12038" width="11.140625" style="100" bestFit="1" customWidth="1"/>
    <col min="12039" max="12288" width="9.140625" style="100"/>
    <col min="12289" max="12289" width="5.5703125" style="100" customWidth="1"/>
    <col min="12290" max="12290" width="56.140625" style="100" customWidth="1"/>
    <col min="12291" max="12291" width="18.7109375" style="100" customWidth="1"/>
    <col min="12292" max="12292" width="14.140625" style="100" customWidth="1"/>
    <col min="12293" max="12293" width="9.5703125" style="100" bestFit="1" customWidth="1"/>
    <col min="12294" max="12294" width="11.140625" style="100" bestFit="1" customWidth="1"/>
    <col min="12295" max="12544" width="9.140625" style="100"/>
    <col min="12545" max="12545" width="5.5703125" style="100" customWidth="1"/>
    <col min="12546" max="12546" width="56.140625" style="100" customWidth="1"/>
    <col min="12547" max="12547" width="18.7109375" style="100" customWidth="1"/>
    <col min="12548" max="12548" width="14.140625" style="100" customWidth="1"/>
    <col min="12549" max="12549" width="9.5703125" style="100" bestFit="1" customWidth="1"/>
    <col min="12550" max="12550" width="11.140625" style="100" bestFit="1" customWidth="1"/>
    <col min="12551" max="12800" width="9.140625" style="100"/>
    <col min="12801" max="12801" width="5.5703125" style="100" customWidth="1"/>
    <col min="12802" max="12802" width="56.140625" style="100" customWidth="1"/>
    <col min="12803" max="12803" width="18.7109375" style="100" customWidth="1"/>
    <col min="12804" max="12804" width="14.140625" style="100" customWidth="1"/>
    <col min="12805" max="12805" width="9.5703125" style="100" bestFit="1" customWidth="1"/>
    <col min="12806" max="12806" width="11.140625" style="100" bestFit="1" customWidth="1"/>
    <col min="12807" max="13056" width="9.140625" style="100"/>
    <col min="13057" max="13057" width="5.5703125" style="100" customWidth="1"/>
    <col min="13058" max="13058" width="56.140625" style="100" customWidth="1"/>
    <col min="13059" max="13059" width="18.7109375" style="100" customWidth="1"/>
    <col min="13060" max="13060" width="14.140625" style="100" customWidth="1"/>
    <col min="13061" max="13061" width="9.5703125" style="100" bestFit="1" customWidth="1"/>
    <col min="13062" max="13062" width="11.140625" style="100" bestFit="1" customWidth="1"/>
    <col min="13063" max="13312" width="9.140625" style="100"/>
    <col min="13313" max="13313" width="5.5703125" style="100" customWidth="1"/>
    <col min="13314" max="13314" width="56.140625" style="100" customWidth="1"/>
    <col min="13315" max="13315" width="18.7109375" style="100" customWidth="1"/>
    <col min="13316" max="13316" width="14.140625" style="100" customWidth="1"/>
    <col min="13317" max="13317" width="9.5703125" style="100" bestFit="1" customWidth="1"/>
    <col min="13318" max="13318" width="11.140625" style="100" bestFit="1" customWidth="1"/>
    <col min="13319" max="13568" width="9.140625" style="100"/>
    <col min="13569" max="13569" width="5.5703125" style="100" customWidth="1"/>
    <col min="13570" max="13570" width="56.140625" style="100" customWidth="1"/>
    <col min="13571" max="13571" width="18.7109375" style="100" customWidth="1"/>
    <col min="13572" max="13572" width="14.140625" style="100" customWidth="1"/>
    <col min="13573" max="13573" width="9.5703125" style="100" bestFit="1" customWidth="1"/>
    <col min="13574" max="13574" width="11.140625" style="100" bestFit="1" customWidth="1"/>
    <col min="13575" max="13824" width="9.140625" style="100"/>
    <col min="13825" max="13825" width="5.5703125" style="100" customWidth="1"/>
    <col min="13826" max="13826" width="56.140625" style="100" customWidth="1"/>
    <col min="13827" max="13827" width="18.7109375" style="100" customWidth="1"/>
    <col min="13828" max="13828" width="14.140625" style="100" customWidth="1"/>
    <col min="13829" max="13829" width="9.5703125" style="100" bestFit="1" customWidth="1"/>
    <col min="13830" max="13830" width="11.140625" style="100" bestFit="1" customWidth="1"/>
    <col min="13831" max="14080" width="9.140625" style="100"/>
    <col min="14081" max="14081" width="5.5703125" style="100" customWidth="1"/>
    <col min="14082" max="14082" width="56.140625" style="100" customWidth="1"/>
    <col min="14083" max="14083" width="18.7109375" style="100" customWidth="1"/>
    <col min="14084" max="14084" width="14.140625" style="100" customWidth="1"/>
    <col min="14085" max="14085" width="9.5703125" style="100" bestFit="1" customWidth="1"/>
    <col min="14086" max="14086" width="11.140625" style="100" bestFit="1" customWidth="1"/>
    <col min="14087" max="14336" width="9.140625" style="100"/>
    <col min="14337" max="14337" width="5.5703125" style="100" customWidth="1"/>
    <col min="14338" max="14338" width="56.140625" style="100" customWidth="1"/>
    <col min="14339" max="14339" width="18.7109375" style="100" customWidth="1"/>
    <col min="14340" max="14340" width="14.140625" style="100" customWidth="1"/>
    <col min="14341" max="14341" width="9.5703125" style="100" bestFit="1" customWidth="1"/>
    <col min="14342" max="14342" width="11.140625" style="100" bestFit="1" customWidth="1"/>
    <col min="14343" max="14592" width="9.140625" style="100"/>
    <col min="14593" max="14593" width="5.5703125" style="100" customWidth="1"/>
    <col min="14594" max="14594" width="56.140625" style="100" customWidth="1"/>
    <col min="14595" max="14595" width="18.7109375" style="100" customWidth="1"/>
    <col min="14596" max="14596" width="14.140625" style="100" customWidth="1"/>
    <col min="14597" max="14597" width="9.5703125" style="100" bestFit="1" customWidth="1"/>
    <col min="14598" max="14598" width="11.140625" style="100" bestFit="1" customWidth="1"/>
    <col min="14599" max="14848" width="9.140625" style="100"/>
    <col min="14849" max="14849" width="5.5703125" style="100" customWidth="1"/>
    <col min="14850" max="14850" width="56.140625" style="100" customWidth="1"/>
    <col min="14851" max="14851" width="18.7109375" style="100" customWidth="1"/>
    <col min="14852" max="14852" width="14.140625" style="100" customWidth="1"/>
    <col min="14853" max="14853" width="9.5703125" style="100" bestFit="1" customWidth="1"/>
    <col min="14854" max="14854" width="11.140625" style="100" bestFit="1" customWidth="1"/>
    <col min="14855" max="15104" width="9.140625" style="100"/>
    <col min="15105" max="15105" width="5.5703125" style="100" customWidth="1"/>
    <col min="15106" max="15106" width="56.140625" style="100" customWidth="1"/>
    <col min="15107" max="15107" width="18.7109375" style="100" customWidth="1"/>
    <col min="15108" max="15108" width="14.140625" style="100" customWidth="1"/>
    <col min="15109" max="15109" width="9.5703125" style="100" bestFit="1" customWidth="1"/>
    <col min="15110" max="15110" width="11.140625" style="100" bestFit="1" customWidth="1"/>
    <col min="15111" max="15360" width="9.140625" style="100"/>
    <col min="15361" max="15361" width="5.5703125" style="100" customWidth="1"/>
    <col min="15362" max="15362" width="56.140625" style="100" customWidth="1"/>
    <col min="15363" max="15363" width="18.7109375" style="100" customWidth="1"/>
    <col min="15364" max="15364" width="14.140625" style="100" customWidth="1"/>
    <col min="15365" max="15365" width="9.5703125" style="100" bestFit="1" customWidth="1"/>
    <col min="15366" max="15366" width="11.140625" style="100" bestFit="1" customWidth="1"/>
    <col min="15367" max="15616" width="9.140625" style="100"/>
    <col min="15617" max="15617" width="5.5703125" style="100" customWidth="1"/>
    <col min="15618" max="15618" width="56.140625" style="100" customWidth="1"/>
    <col min="15619" max="15619" width="18.7109375" style="100" customWidth="1"/>
    <col min="15620" max="15620" width="14.140625" style="100" customWidth="1"/>
    <col min="15621" max="15621" width="9.5703125" style="100" bestFit="1" customWidth="1"/>
    <col min="15622" max="15622" width="11.140625" style="100" bestFit="1" customWidth="1"/>
    <col min="15623" max="15872" width="9.140625" style="100"/>
    <col min="15873" max="15873" width="5.5703125" style="100" customWidth="1"/>
    <col min="15874" max="15874" width="56.140625" style="100" customWidth="1"/>
    <col min="15875" max="15875" width="18.7109375" style="100" customWidth="1"/>
    <col min="15876" max="15876" width="14.140625" style="100" customWidth="1"/>
    <col min="15877" max="15877" width="9.5703125" style="100" bestFit="1" customWidth="1"/>
    <col min="15878" max="15878" width="11.140625" style="100" bestFit="1" customWidth="1"/>
    <col min="15879" max="16128" width="9.140625" style="100"/>
    <col min="16129" max="16129" width="5.5703125" style="100" customWidth="1"/>
    <col min="16130" max="16130" width="56.140625" style="100" customWidth="1"/>
    <col min="16131" max="16131" width="18.7109375" style="100" customWidth="1"/>
    <col min="16132" max="16132" width="14.140625" style="100" customWidth="1"/>
    <col min="16133" max="16133" width="9.5703125" style="100" bestFit="1" customWidth="1"/>
    <col min="16134" max="16134" width="11.140625" style="100" bestFit="1" customWidth="1"/>
    <col min="16135" max="16384" width="9.140625" style="100"/>
  </cols>
  <sheetData>
    <row r="1" spans="1:6" x14ac:dyDescent="0.25">
      <c r="A1" s="515"/>
      <c r="B1" s="515"/>
      <c r="C1" s="499" t="s">
        <v>679</v>
      </c>
      <c r="D1" s="499"/>
    </row>
    <row r="2" spans="1:6" x14ac:dyDescent="0.25">
      <c r="B2" s="499" t="s">
        <v>49</v>
      </c>
      <c r="C2" s="499"/>
      <c r="D2" s="499"/>
    </row>
    <row r="3" spans="1:6" x14ac:dyDescent="0.25">
      <c r="B3" s="499" t="s">
        <v>57</v>
      </c>
      <c r="C3" s="499"/>
      <c r="D3" s="499"/>
    </row>
    <row r="4" spans="1:6" x14ac:dyDescent="0.25">
      <c r="B4" s="499" t="s">
        <v>238</v>
      </c>
      <c r="C4" s="499"/>
      <c r="D4" s="499"/>
    </row>
    <row r="5" spans="1:6" x14ac:dyDescent="0.25">
      <c r="B5" s="499" t="s">
        <v>601</v>
      </c>
      <c r="C5" s="499"/>
      <c r="D5" s="499"/>
    </row>
    <row r="6" spans="1:6" x14ac:dyDescent="0.25">
      <c r="B6" s="499" t="s">
        <v>602</v>
      </c>
      <c r="C6" s="499"/>
      <c r="D6" s="499"/>
    </row>
    <row r="7" spans="1:6" ht="15.75" customHeight="1" x14ac:dyDescent="0.25">
      <c r="B7" s="499" t="s">
        <v>902</v>
      </c>
      <c r="C7" s="499"/>
      <c r="D7" s="499"/>
    </row>
    <row r="8" spans="1:6" ht="15.75" customHeight="1" x14ac:dyDescent="0.25">
      <c r="A8" s="516" t="s">
        <v>603</v>
      </c>
      <c r="B8" s="516"/>
      <c r="C8" s="516"/>
      <c r="D8" s="516"/>
    </row>
    <row r="9" spans="1:6" ht="15.75" customHeight="1" x14ac:dyDescent="0.25">
      <c r="A9" s="516" t="s">
        <v>604</v>
      </c>
      <c r="B9" s="516"/>
      <c r="C9" s="516"/>
      <c r="D9" s="516"/>
    </row>
    <row r="10" spans="1:6" ht="12" customHeight="1" x14ac:dyDescent="0.25">
      <c r="B10" s="501" t="s">
        <v>605</v>
      </c>
      <c r="C10" s="501"/>
      <c r="D10" s="501"/>
    </row>
    <row r="11" spans="1:6" ht="12.75" customHeight="1" x14ac:dyDescent="0.25">
      <c r="A11" s="517" t="s">
        <v>1</v>
      </c>
      <c r="B11" s="517" t="s">
        <v>606</v>
      </c>
      <c r="C11" s="517" t="s">
        <v>264</v>
      </c>
      <c r="D11" s="518" t="s">
        <v>607</v>
      </c>
    </row>
    <row r="12" spans="1:6" x14ac:dyDescent="0.25">
      <c r="A12" s="517"/>
      <c r="B12" s="517"/>
      <c r="C12" s="517"/>
      <c r="D12" s="518"/>
    </row>
    <row r="13" spans="1:6" x14ac:dyDescent="0.25">
      <c r="A13" s="444">
        <v>1</v>
      </c>
      <c r="B13" s="445" t="s">
        <v>608</v>
      </c>
      <c r="C13" s="445" t="s">
        <v>609</v>
      </c>
      <c r="D13" s="445" t="s">
        <v>610</v>
      </c>
    </row>
    <row r="14" spans="1:6" s="121" customFormat="1" x14ac:dyDescent="0.25">
      <c r="A14" s="446"/>
      <c r="B14" s="447" t="s">
        <v>6</v>
      </c>
      <c r="C14" s="447"/>
      <c r="D14" s="448">
        <f>SUM(D15:D30)</f>
        <v>779710.6</v>
      </c>
      <c r="F14" s="449"/>
    </row>
    <row r="15" spans="1:6" ht="40.9" customHeight="1" x14ac:dyDescent="0.25">
      <c r="A15" s="450">
        <v>1</v>
      </c>
      <c r="B15" s="111" t="s">
        <v>611</v>
      </c>
      <c r="C15" s="122" t="s">
        <v>612</v>
      </c>
      <c r="D15" s="104">
        <v>100</v>
      </c>
    </row>
    <row r="16" spans="1:6" ht="45" customHeight="1" x14ac:dyDescent="0.25">
      <c r="A16" s="450">
        <v>2</v>
      </c>
      <c r="B16" s="163" t="s">
        <v>613</v>
      </c>
      <c r="C16" s="122" t="s">
        <v>614</v>
      </c>
      <c r="D16" s="104">
        <f>50+50+132+500</f>
        <v>732</v>
      </c>
    </row>
    <row r="17" spans="1:4" ht="51" x14ac:dyDescent="0.25">
      <c r="A17" s="450">
        <v>3</v>
      </c>
      <c r="B17" s="163" t="s">
        <v>615</v>
      </c>
      <c r="C17" s="122" t="s">
        <v>616</v>
      </c>
      <c r="D17" s="104">
        <f>222.3+70+654.7+259+500</f>
        <v>1706</v>
      </c>
    </row>
    <row r="18" spans="1:4" ht="28.15" customHeight="1" x14ac:dyDescent="0.25">
      <c r="A18" s="450">
        <v>4</v>
      </c>
      <c r="B18" s="111" t="s">
        <v>617</v>
      </c>
      <c r="C18" s="122" t="s">
        <v>618</v>
      </c>
      <c r="D18" s="104">
        <f>2003.4+576.1</f>
        <v>2579.5</v>
      </c>
    </row>
    <row r="19" spans="1:4" ht="63.75" x14ac:dyDescent="0.25">
      <c r="A19" s="450">
        <v>5</v>
      </c>
      <c r="B19" s="111" t="s">
        <v>619</v>
      </c>
      <c r="C19" s="122" t="s">
        <v>620</v>
      </c>
      <c r="D19" s="104">
        <v>722484.9</v>
      </c>
    </row>
    <row r="20" spans="1:4" ht="76.5" x14ac:dyDescent="0.25">
      <c r="A20" s="450">
        <v>6</v>
      </c>
      <c r="B20" s="72" t="s">
        <v>621</v>
      </c>
      <c r="C20" s="122" t="s">
        <v>622</v>
      </c>
      <c r="D20" s="104">
        <v>49903.6</v>
      </c>
    </row>
    <row r="21" spans="1:4" ht="38.25" x14ac:dyDescent="0.25">
      <c r="A21" s="450">
        <v>7</v>
      </c>
      <c r="B21" s="111" t="s">
        <v>460</v>
      </c>
      <c r="C21" s="122" t="s">
        <v>623</v>
      </c>
      <c r="D21" s="104">
        <v>400</v>
      </c>
    </row>
    <row r="22" spans="1:4" ht="38.25" x14ac:dyDescent="0.25">
      <c r="A22" s="450">
        <v>8</v>
      </c>
      <c r="B22" s="111" t="s">
        <v>624</v>
      </c>
      <c r="C22" s="122" t="s">
        <v>625</v>
      </c>
      <c r="D22" s="104">
        <v>80</v>
      </c>
    </row>
    <row r="23" spans="1:4" ht="40.15" hidden="1" customHeight="1" x14ac:dyDescent="0.25">
      <c r="A23" s="450">
        <v>9</v>
      </c>
      <c r="B23" s="111" t="s">
        <v>504</v>
      </c>
      <c r="C23" s="122" t="s">
        <v>626</v>
      </c>
      <c r="D23" s="104"/>
    </row>
    <row r="24" spans="1:4" ht="43.5" customHeight="1" x14ac:dyDescent="0.25">
      <c r="A24" s="450">
        <v>9</v>
      </c>
      <c r="B24" s="111" t="s">
        <v>627</v>
      </c>
      <c r="C24" s="122" t="s">
        <v>628</v>
      </c>
      <c r="D24" s="104">
        <v>950</v>
      </c>
    </row>
    <row r="25" spans="1:4" ht="25.5" x14ac:dyDescent="0.25">
      <c r="A25" s="450">
        <v>10</v>
      </c>
      <c r="B25" s="111" t="s">
        <v>518</v>
      </c>
      <c r="C25" s="122" t="s">
        <v>629</v>
      </c>
      <c r="D25" s="104">
        <v>130</v>
      </c>
    </row>
    <row r="26" spans="1:4" ht="25.5" x14ac:dyDescent="0.25">
      <c r="A26" s="450">
        <v>11</v>
      </c>
      <c r="B26" s="111" t="s">
        <v>417</v>
      </c>
      <c r="C26" s="122" t="s">
        <v>630</v>
      </c>
      <c r="D26" s="451">
        <v>44.6</v>
      </c>
    </row>
    <row r="27" spans="1:4" ht="25.5" x14ac:dyDescent="0.25">
      <c r="A27" s="450">
        <v>12</v>
      </c>
      <c r="B27" s="71" t="s">
        <v>379</v>
      </c>
      <c r="C27" s="122" t="s">
        <v>631</v>
      </c>
      <c r="D27" s="451">
        <v>50</v>
      </c>
    </row>
    <row r="28" spans="1:4" ht="38.25" x14ac:dyDescent="0.25">
      <c r="A28" s="450">
        <v>13</v>
      </c>
      <c r="B28" s="71" t="s">
        <v>632</v>
      </c>
      <c r="C28" s="122" t="s">
        <v>633</v>
      </c>
      <c r="D28" s="451">
        <v>50</v>
      </c>
    </row>
    <row r="29" spans="1:4" ht="25.5" hidden="1" x14ac:dyDescent="0.25">
      <c r="A29" s="450">
        <v>15</v>
      </c>
      <c r="B29" s="71" t="s">
        <v>384</v>
      </c>
      <c r="C29" s="122"/>
      <c r="D29" s="452"/>
    </row>
    <row r="30" spans="1:4" ht="25.5" x14ac:dyDescent="0.25">
      <c r="A30" s="450">
        <v>14</v>
      </c>
      <c r="B30" s="71" t="s">
        <v>634</v>
      </c>
      <c r="C30" s="122" t="s">
        <v>635</v>
      </c>
      <c r="D30" s="452">
        <v>500</v>
      </c>
    </row>
    <row r="64" ht="30" customHeight="1" x14ac:dyDescent="0.25"/>
  </sheetData>
  <mergeCells count="15">
    <mergeCell ref="B7:D7"/>
    <mergeCell ref="A8:D8"/>
    <mergeCell ref="A9:D9"/>
    <mergeCell ref="B10:D10"/>
    <mergeCell ref="A11:A12"/>
    <mergeCell ref="B11:B12"/>
    <mergeCell ref="C11:C12"/>
    <mergeCell ref="D11:D12"/>
    <mergeCell ref="B6:D6"/>
    <mergeCell ref="C1:D1"/>
    <mergeCell ref="B2:D2"/>
    <mergeCell ref="B3:D3"/>
    <mergeCell ref="B4:D4"/>
    <mergeCell ref="B5:D5"/>
    <mergeCell ref="A1:B1"/>
  </mergeCells>
  <pageMargins left="0.70866141732283472" right="0.39370078740157483" top="0.39370078740157483" bottom="0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3"/>
  <sheetViews>
    <sheetView topLeftCell="A34" workbookViewId="0">
      <selection sqref="A1:B1"/>
    </sheetView>
  </sheetViews>
  <sheetFormatPr defaultColWidth="9.140625" defaultRowHeight="12.75" x14ac:dyDescent="0.25"/>
  <cols>
    <col min="1" max="1" width="5" style="73" customWidth="1"/>
    <col min="2" max="2" width="48.28515625" style="73" customWidth="1"/>
    <col min="3" max="3" width="14" style="73" customWidth="1"/>
    <col min="4" max="4" width="11.5703125" style="166" customWidth="1"/>
    <col min="5" max="5" width="11.5703125" style="86" customWidth="1"/>
    <col min="6" max="6" width="11.140625" style="73" bestFit="1" customWidth="1"/>
    <col min="7" max="256" width="9.140625" style="73"/>
    <col min="257" max="257" width="5.5703125" style="73" customWidth="1"/>
    <col min="258" max="258" width="40.7109375" style="73" customWidth="1"/>
    <col min="259" max="259" width="18.7109375" style="73" customWidth="1"/>
    <col min="260" max="260" width="11.5703125" style="73" customWidth="1"/>
    <col min="261" max="261" width="12.7109375" style="73" customWidth="1"/>
    <col min="262" max="262" width="11.140625" style="73" bestFit="1" customWidth="1"/>
    <col min="263" max="512" width="9.140625" style="73"/>
    <col min="513" max="513" width="5.5703125" style="73" customWidth="1"/>
    <col min="514" max="514" width="40.7109375" style="73" customWidth="1"/>
    <col min="515" max="515" width="18.7109375" style="73" customWidth="1"/>
    <col min="516" max="516" width="11.5703125" style="73" customWidth="1"/>
    <col min="517" max="517" width="12.7109375" style="73" customWidth="1"/>
    <col min="518" max="518" width="11.140625" style="73" bestFit="1" customWidth="1"/>
    <col min="519" max="768" width="9.140625" style="73"/>
    <col min="769" max="769" width="5.5703125" style="73" customWidth="1"/>
    <col min="770" max="770" width="40.7109375" style="73" customWidth="1"/>
    <col min="771" max="771" width="18.7109375" style="73" customWidth="1"/>
    <col min="772" max="772" width="11.5703125" style="73" customWidth="1"/>
    <col min="773" max="773" width="12.7109375" style="73" customWidth="1"/>
    <col min="774" max="774" width="11.140625" style="73" bestFit="1" customWidth="1"/>
    <col min="775" max="1024" width="9.140625" style="73"/>
    <col min="1025" max="1025" width="5.5703125" style="73" customWidth="1"/>
    <col min="1026" max="1026" width="40.7109375" style="73" customWidth="1"/>
    <col min="1027" max="1027" width="18.7109375" style="73" customWidth="1"/>
    <col min="1028" max="1028" width="11.5703125" style="73" customWidth="1"/>
    <col min="1029" max="1029" width="12.7109375" style="73" customWidth="1"/>
    <col min="1030" max="1030" width="11.140625" style="73" bestFit="1" customWidth="1"/>
    <col min="1031" max="1280" width="9.140625" style="73"/>
    <col min="1281" max="1281" width="5.5703125" style="73" customWidth="1"/>
    <col min="1282" max="1282" width="40.7109375" style="73" customWidth="1"/>
    <col min="1283" max="1283" width="18.7109375" style="73" customWidth="1"/>
    <col min="1284" max="1284" width="11.5703125" style="73" customWidth="1"/>
    <col min="1285" max="1285" width="12.7109375" style="73" customWidth="1"/>
    <col min="1286" max="1286" width="11.140625" style="73" bestFit="1" customWidth="1"/>
    <col min="1287" max="1536" width="9.140625" style="73"/>
    <col min="1537" max="1537" width="5.5703125" style="73" customWidth="1"/>
    <col min="1538" max="1538" width="40.7109375" style="73" customWidth="1"/>
    <col min="1539" max="1539" width="18.7109375" style="73" customWidth="1"/>
    <col min="1540" max="1540" width="11.5703125" style="73" customWidth="1"/>
    <col min="1541" max="1541" width="12.7109375" style="73" customWidth="1"/>
    <col min="1542" max="1542" width="11.140625" style="73" bestFit="1" customWidth="1"/>
    <col min="1543" max="1792" width="9.140625" style="73"/>
    <col min="1793" max="1793" width="5.5703125" style="73" customWidth="1"/>
    <col min="1794" max="1794" width="40.7109375" style="73" customWidth="1"/>
    <col min="1795" max="1795" width="18.7109375" style="73" customWidth="1"/>
    <col min="1796" max="1796" width="11.5703125" style="73" customWidth="1"/>
    <col min="1797" max="1797" width="12.7109375" style="73" customWidth="1"/>
    <col min="1798" max="1798" width="11.140625" style="73" bestFit="1" customWidth="1"/>
    <col min="1799" max="2048" width="9.140625" style="73"/>
    <col min="2049" max="2049" width="5.5703125" style="73" customWidth="1"/>
    <col min="2050" max="2050" width="40.7109375" style="73" customWidth="1"/>
    <col min="2051" max="2051" width="18.7109375" style="73" customWidth="1"/>
    <col min="2052" max="2052" width="11.5703125" style="73" customWidth="1"/>
    <col min="2053" max="2053" width="12.7109375" style="73" customWidth="1"/>
    <col min="2054" max="2054" width="11.140625" style="73" bestFit="1" customWidth="1"/>
    <col min="2055" max="2304" width="9.140625" style="73"/>
    <col min="2305" max="2305" width="5.5703125" style="73" customWidth="1"/>
    <col min="2306" max="2306" width="40.7109375" style="73" customWidth="1"/>
    <col min="2307" max="2307" width="18.7109375" style="73" customWidth="1"/>
    <col min="2308" max="2308" width="11.5703125" style="73" customWidth="1"/>
    <col min="2309" max="2309" width="12.7109375" style="73" customWidth="1"/>
    <col min="2310" max="2310" width="11.140625" style="73" bestFit="1" customWidth="1"/>
    <col min="2311" max="2560" width="9.140625" style="73"/>
    <col min="2561" max="2561" width="5.5703125" style="73" customWidth="1"/>
    <col min="2562" max="2562" width="40.7109375" style="73" customWidth="1"/>
    <col min="2563" max="2563" width="18.7109375" style="73" customWidth="1"/>
    <col min="2564" max="2564" width="11.5703125" style="73" customWidth="1"/>
    <col min="2565" max="2565" width="12.7109375" style="73" customWidth="1"/>
    <col min="2566" max="2566" width="11.140625" style="73" bestFit="1" customWidth="1"/>
    <col min="2567" max="2816" width="9.140625" style="73"/>
    <col min="2817" max="2817" width="5.5703125" style="73" customWidth="1"/>
    <col min="2818" max="2818" width="40.7109375" style="73" customWidth="1"/>
    <col min="2819" max="2819" width="18.7109375" style="73" customWidth="1"/>
    <col min="2820" max="2820" width="11.5703125" style="73" customWidth="1"/>
    <col min="2821" max="2821" width="12.7109375" style="73" customWidth="1"/>
    <col min="2822" max="2822" width="11.140625" style="73" bestFit="1" customWidth="1"/>
    <col min="2823" max="3072" width="9.140625" style="73"/>
    <col min="3073" max="3073" width="5.5703125" style="73" customWidth="1"/>
    <col min="3074" max="3074" width="40.7109375" style="73" customWidth="1"/>
    <col min="3075" max="3075" width="18.7109375" style="73" customWidth="1"/>
    <col min="3076" max="3076" width="11.5703125" style="73" customWidth="1"/>
    <col min="3077" max="3077" width="12.7109375" style="73" customWidth="1"/>
    <col min="3078" max="3078" width="11.140625" style="73" bestFit="1" customWidth="1"/>
    <col min="3079" max="3328" width="9.140625" style="73"/>
    <col min="3329" max="3329" width="5.5703125" style="73" customWidth="1"/>
    <col min="3330" max="3330" width="40.7109375" style="73" customWidth="1"/>
    <col min="3331" max="3331" width="18.7109375" style="73" customWidth="1"/>
    <col min="3332" max="3332" width="11.5703125" style="73" customWidth="1"/>
    <col min="3333" max="3333" width="12.7109375" style="73" customWidth="1"/>
    <col min="3334" max="3334" width="11.140625" style="73" bestFit="1" customWidth="1"/>
    <col min="3335" max="3584" width="9.140625" style="73"/>
    <col min="3585" max="3585" width="5.5703125" style="73" customWidth="1"/>
    <col min="3586" max="3586" width="40.7109375" style="73" customWidth="1"/>
    <col min="3587" max="3587" width="18.7109375" style="73" customWidth="1"/>
    <col min="3588" max="3588" width="11.5703125" style="73" customWidth="1"/>
    <col min="3589" max="3589" width="12.7109375" style="73" customWidth="1"/>
    <col min="3590" max="3590" width="11.140625" style="73" bestFit="1" customWidth="1"/>
    <col min="3591" max="3840" width="9.140625" style="73"/>
    <col min="3841" max="3841" width="5.5703125" style="73" customWidth="1"/>
    <col min="3842" max="3842" width="40.7109375" style="73" customWidth="1"/>
    <col min="3843" max="3843" width="18.7109375" style="73" customWidth="1"/>
    <col min="3844" max="3844" width="11.5703125" style="73" customWidth="1"/>
    <col min="3845" max="3845" width="12.7109375" style="73" customWidth="1"/>
    <col min="3846" max="3846" width="11.140625" style="73" bestFit="1" customWidth="1"/>
    <col min="3847" max="4096" width="9.140625" style="73"/>
    <col min="4097" max="4097" width="5.5703125" style="73" customWidth="1"/>
    <col min="4098" max="4098" width="40.7109375" style="73" customWidth="1"/>
    <col min="4099" max="4099" width="18.7109375" style="73" customWidth="1"/>
    <col min="4100" max="4100" width="11.5703125" style="73" customWidth="1"/>
    <col min="4101" max="4101" width="12.7109375" style="73" customWidth="1"/>
    <col min="4102" max="4102" width="11.140625" style="73" bestFit="1" customWidth="1"/>
    <col min="4103" max="4352" width="9.140625" style="73"/>
    <col min="4353" max="4353" width="5.5703125" style="73" customWidth="1"/>
    <col min="4354" max="4354" width="40.7109375" style="73" customWidth="1"/>
    <col min="4355" max="4355" width="18.7109375" style="73" customWidth="1"/>
    <col min="4356" max="4356" width="11.5703125" style="73" customWidth="1"/>
    <col min="4357" max="4357" width="12.7109375" style="73" customWidth="1"/>
    <col min="4358" max="4358" width="11.140625" style="73" bestFit="1" customWidth="1"/>
    <col min="4359" max="4608" width="9.140625" style="73"/>
    <col min="4609" max="4609" width="5.5703125" style="73" customWidth="1"/>
    <col min="4610" max="4610" width="40.7109375" style="73" customWidth="1"/>
    <col min="4611" max="4611" width="18.7109375" style="73" customWidth="1"/>
    <col min="4612" max="4612" width="11.5703125" style="73" customWidth="1"/>
    <col min="4613" max="4613" width="12.7109375" style="73" customWidth="1"/>
    <col min="4614" max="4614" width="11.140625" style="73" bestFit="1" customWidth="1"/>
    <col min="4615" max="4864" width="9.140625" style="73"/>
    <col min="4865" max="4865" width="5.5703125" style="73" customWidth="1"/>
    <col min="4866" max="4866" width="40.7109375" style="73" customWidth="1"/>
    <col min="4867" max="4867" width="18.7109375" style="73" customWidth="1"/>
    <col min="4868" max="4868" width="11.5703125" style="73" customWidth="1"/>
    <col min="4869" max="4869" width="12.7109375" style="73" customWidth="1"/>
    <col min="4870" max="4870" width="11.140625" style="73" bestFit="1" customWidth="1"/>
    <col min="4871" max="5120" width="9.140625" style="73"/>
    <col min="5121" max="5121" width="5.5703125" style="73" customWidth="1"/>
    <col min="5122" max="5122" width="40.7109375" style="73" customWidth="1"/>
    <col min="5123" max="5123" width="18.7109375" style="73" customWidth="1"/>
    <col min="5124" max="5124" width="11.5703125" style="73" customWidth="1"/>
    <col min="5125" max="5125" width="12.7109375" style="73" customWidth="1"/>
    <col min="5126" max="5126" width="11.140625" style="73" bestFit="1" customWidth="1"/>
    <col min="5127" max="5376" width="9.140625" style="73"/>
    <col min="5377" max="5377" width="5.5703125" style="73" customWidth="1"/>
    <col min="5378" max="5378" width="40.7109375" style="73" customWidth="1"/>
    <col min="5379" max="5379" width="18.7109375" style="73" customWidth="1"/>
    <col min="5380" max="5380" width="11.5703125" style="73" customWidth="1"/>
    <col min="5381" max="5381" width="12.7109375" style="73" customWidth="1"/>
    <col min="5382" max="5382" width="11.140625" style="73" bestFit="1" customWidth="1"/>
    <col min="5383" max="5632" width="9.140625" style="73"/>
    <col min="5633" max="5633" width="5.5703125" style="73" customWidth="1"/>
    <col min="5634" max="5634" width="40.7109375" style="73" customWidth="1"/>
    <col min="5635" max="5635" width="18.7109375" style="73" customWidth="1"/>
    <col min="5636" max="5636" width="11.5703125" style="73" customWidth="1"/>
    <col min="5637" max="5637" width="12.7109375" style="73" customWidth="1"/>
    <col min="5638" max="5638" width="11.140625" style="73" bestFit="1" customWidth="1"/>
    <col min="5639" max="5888" width="9.140625" style="73"/>
    <col min="5889" max="5889" width="5.5703125" style="73" customWidth="1"/>
    <col min="5890" max="5890" width="40.7109375" style="73" customWidth="1"/>
    <col min="5891" max="5891" width="18.7109375" style="73" customWidth="1"/>
    <col min="5892" max="5892" width="11.5703125" style="73" customWidth="1"/>
    <col min="5893" max="5893" width="12.7109375" style="73" customWidth="1"/>
    <col min="5894" max="5894" width="11.140625" style="73" bestFit="1" customWidth="1"/>
    <col min="5895" max="6144" width="9.140625" style="73"/>
    <col min="6145" max="6145" width="5.5703125" style="73" customWidth="1"/>
    <col min="6146" max="6146" width="40.7109375" style="73" customWidth="1"/>
    <col min="6147" max="6147" width="18.7109375" style="73" customWidth="1"/>
    <col min="6148" max="6148" width="11.5703125" style="73" customWidth="1"/>
    <col min="6149" max="6149" width="12.7109375" style="73" customWidth="1"/>
    <col min="6150" max="6150" width="11.140625" style="73" bestFit="1" customWidth="1"/>
    <col min="6151" max="6400" width="9.140625" style="73"/>
    <col min="6401" max="6401" width="5.5703125" style="73" customWidth="1"/>
    <col min="6402" max="6402" width="40.7109375" style="73" customWidth="1"/>
    <col min="6403" max="6403" width="18.7109375" style="73" customWidth="1"/>
    <col min="6404" max="6404" width="11.5703125" style="73" customWidth="1"/>
    <col min="6405" max="6405" width="12.7109375" style="73" customWidth="1"/>
    <col min="6406" max="6406" width="11.140625" style="73" bestFit="1" customWidth="1"/>
    <col min="6407" max="6656" width="9.140625" style="73"/>
    <col min="6657" max="6657" width="5.5703125" style="73" customWidth="1"/>
    <col min="6658" max="6658" width="40.7109375" style="73" customWidth="1"/>
    <col min="6659" max="6659" width="18.7109375" style="73" customWidth="1"/>
    <col min="6660" max="6660" width="11.5703125" style="73" customWidth="1"/>
    <col min="6661" max="6661" width="12.7109375" style="73" customWidth="1"/>
    <col min="6662" max="6662" width="11.140625" style="73" bestFit="1" customWidth="1"/>
    <col min="6663" max="6912" width="9.140625" style="73"/>
    <col min="6913" max="6913" width="5.5703125" style="73" customWidth="1"/>
    <col min="6914" max="6914" width="40.7109375" style="73" customWidth="1"/>
    <col min="6915" max="6915" width="18.7109375" style="73" customWidth="1"/>
    <col min="6916" max="6916" width="11.5703125" style="73" customWidth="1"/>
    <col min="6917" max="6917" width="12.7109375" style="73" customWidth="1"/>
    <col min="6918" max="6918" width="11.140625" style="73" bestFit="1" customWidth="1"/>
    <col min="6919" max="7168" width="9.140625" style="73"/>
    <col min="7169" max="7169" width="5.5703125" style="73" customWidth="1"/>
    <col min="7170" max="7170" width="40.7109375" style="73" customWidth="1"/>
    <col min="7171" max="7171" width="18.7109375" style="73" customWidth="1"/>
    <col min="7172" max="7172" width="11.5703125" style="73" customWidth="1"/>
    <col min="7173" max="7173" width="12.7109375" style="73" customWidth="1"/>
    <col min="7174" max="7174" width="11.140625" style="73" bestFit="1" customWidth="1"/>
    <col min="7175" max="7424" width="9.140625" style="73"/>
    <col min="7425" max="7425" width="5.5703125" style="73" customWidth="1"/>
    <col min="7426" max="7426" width="40.7109375" style="73" customWidth="1"/>
    <col min="7427" max="7427" width="18.7109375" style="73" customWidth="1"/>
    <col min="7428" max="7428" width="11.5703125" style="73" customWidth="1"/>
    <col min="7429" max="7429" width="12.7109375" style="73" customWidth="1"/>
    <col min="7430" max="7430" width="11.140625" style="73" bestFit="1" customWidth="1"/>
    <col min="7431" max="7680" width="9.140625" style="73"/>
    <col min="7681" max="7681" width="5.5703125" style="73" customWidth="1"/>
    <col min="7682" max="7682" width="40.7109375" style="73" customWidth="1"/>
    <col min="7683" max="7683" width="18.7109375" style="73" customWidth="1"/>
    <col min="7684" max="7684" width="11.5703125" style="73" customWidth="1"/>
    <col min="7685" max="7685" width="12.7109375" style="73" customWidth="1"/>
    <col min="7686" max="7686" width="11.140625" style="73" bestFit="1" customWidth="1"/>
    <col min="7687" max="7936" width="9.140625" style="73"/>
    <col min="7937" max="7937" width="5.5703125" style="73" customWidth="1"/>
    <col min="7938" max="7938" width="40.7109375" style="73" customWidth="1"/>
    <col min="7939" max="7939" width="18.7109375" style="73" customWidth="1"/>
    <col min="7940" max="7940" width="11.5703125" style="73" customWidth="1"/>
    <col min="7941" max="7941" width="12.7109375" style="73" customWidth="1"/>
    <col min="7942" max="7942" width="11.140625" style="73" bestFit="1" customWidth="1"/>
    <col min="7943" max="8192" width="9.140625" style="73"/>
    <col min="8193" max="8193" width="5.5703125" style="73" customWidth="1"/>
    <col min="8194" max="8194" width="40.7109375" style="73" customWidth="1"/>
    <col min="8195" max="8195" width="18.7109375" style="73" customWidth="1"/>
    <col min="8196" max="8196" width="11.5703125" style="73" customWidth="1"/>
    <col min="8197" max="8197" width="12.7109375" style="73" customWidth="1"/>
    <col min="8198" max="8198" width="11.140625" style="73" bestFit="1" customWidth="1"/>
    <col min="8199" max="8448" width="9.140625" style="73"/>
    <col min="8449" max="8449" width="5.5703125" style="73" customWidth="1"/>
    <col min="8450" max="8450" width="40.7109375" style="73" customWidth="1"/>
    <col min="8451" max="8451" width="18.7109375" style="73" customWidth="1"/>
    <col min="8452" max="8452" width="11.5703125" style="73" customWidth="1"/>
    <col min="8453" max="8453" width="12.7109375" style="73" customWidth="1"/>
    <col min="8454" max="8454" width="11.140625" style="73" bestFit="1" customWidth="1"/>
    <col min="8455" max="8704" width="9.140625" style="73"/>
    <col min="8705" max="8705" width="5.5703125" style="73" customWidth="1"/>
    <col min="8706" max="8706" width="40.7109375" style="73" customWidth="1"/>
    <col min="8707" max="8707" width="18.7109375" style="73" customWidth="1"/>
    <col min="8708" max="8708" width="11.5703125" style="73" customWidth="1"/>
    <col min="8709" max="8709" width="12.7109375" style="73" customWidth="1"/>
    <col min="8710" max="8710" width="11.140625" style="73" bestFit="1" customWidth="1"/>
    <col min="8711" max="8960" width="9.140625" style="73"/>
    <col min="8961" max="8961" width="5.5703125" style="73" customWidth="1"/>
    <col min="8962" max="8962" width="40.7109375" style="73" customWidth="1"/>
    <col min="8963" max="8963" width="18.7109375" style="73" customWidth="1"/>
    <col min="8964" max="8964" width="11.5703125" style="73" customWidth="1"/>
    <col min="8965" max="8965" width="12.7109375" style="73" customWidth="1"/>
    <col min="8966" max="8966" width="11.140625" style="73" bestFit="1" customWidth="1"/>
    <col min="8967" max="9216" width="9.140625" style="73"/>
    <col min="9217" max="9217" width="5.5703125" style="73" customWidth="1"/>
    <col min="9218" max="9218" width="40.7109375" style="73" customWidth="1"/>
    <col min="9219" max="9219" width="18.7109375" style="73" customWidth="1"/>
    <col min="9220" max="9220" width="11.5703125" style="73" customWidth="1"/>
    <col min="9221" max="9221" width="12.7109375" style="73" customWidth="1"/>
    <col min="9222" max="9222" width="11.140625" style="73" bestFit="1" customWidth="1"/>
    <col min="9223" max="9472" width="9.140625" style="73"/>
    <col min="9473" max="9473" width="5.5703125" style="73" customWidth="1"/>
    <col min="9474" max="9474" width="40.7109375" style="73" customWidth="1"/>
    <col min="9475" max="9475" width="18.7109375" style="73" customWidth="1"/>
    <col min="9476" max="9476" width="11.5703125" style="73" customWidth="1"/>
    <col min="9477" max="9477" width="12.7109375" style="73" customWidth="1"/>
    <col min="9478" max="9478" width="11.140625" style="73" bestFit="1" customWidth="1"/>
    <col min="9479" max="9728" width="9.140625" style="73"/>
    <col min="9729" max="9729" width="5.5703125" style="73" customWidth="1"/>
    <col min="9730" max="9730" width="40.7109375" style="73" customWidth="1"/>
    <col min="9731" max="9731" width="18.7109375" style="73" customWidth="1"/>
    <col min="9732" max="9732" width="11.5703125" style="73" customWidth="1"/>
    <col min="9733" max="9733" width="12.7109375" style="73" customWidth="1"/>
    <col min="9734" max="9734" width="11.140625" style="73" bestFit="1" customWidth="1"/>
    <col min="9735" max="9984" width="9.140625" style="73"/>
    <col min="9985" max="9985" width="5.5703125" style="73" customWidth="1"/>
    <col min="9986" max="9986" width="40.7109375" style="73" customWidth="1"/>
    <col min="9987" max="9987" width="18.7109375" style="73" customWidth="1"/>
    <col min="9988" max="9988" width="11.5703125" style="73" customWidth="1"/>
    <col min="9989" max="9989" width="12.7109375" style="73" customWidth="1"/>
    <col min="9990" max="9990" width="11.140625" style="73" bestFit="1" customWidth="1"/>
    <col min="9991" max="10240" width="9.140625" style="73"/>
    <col min="10241" max="10241" width="5.5703125" style="73" customWidth="1"/>
    <col min="10242" max="10242" width="40.7109375" style="73" customWidth="1"/>
    <col min="10243" max="10243" width="18.7109375" style="73" customWidth="1"/>
    <col min="10244" max="10244" width="11.5703125" style="73" customWidth="1"/>
    <col min="10245" max="10245" width="12.7109375" style="73" customWidth="1"/>
    <col min="10246" max="10246" width="11.140625" style="73" bestFit="1" customWidth="1"/>
    <col min="10247" max="10496" width="9.140625" style="73"/>
    <col min="10497" max="10497" width="5.5703125" style="73" customWidth="1"/>
    <col min="10498" max="10498" width="40.7109375" style="73" customWidth="1"/>
    <col min="10499" max="10499" width="18.7109375" style="73" customWidth="1"/>
    <col min="10500" max="10500" width="11.5703125" style="73" customWidth="1"/>
    <col min="10501" max="10501" width="12.7109375" style="73" customWidth="1"/>
    <col min="10502" max="10502" width="11.140625" style="73" bestFit="1" customWidth="1"/>
    <col min="10503" max="10752" width="9.140625" style="73"/>
    <col min="10753" max="10753" width="5.5703125" style="73" customWidth="1"/>
    <col min="10754" max="10754" width="40.7109375" style="73" customWidth="1"/>
    <col min="10755" max="10755" width="18.7109375" style="73" customWidth="1"/>
    <col min="10756" max="10756" width="11.5703125" style="73" customWidth="1"/>
    <col min="10757" max="10757" width="12.7109375" style="73" customWidth="1"/>
    <col min="10758" max="10758" width="11.140625" style="73" bestFit="1" customWidth="1"/>
    <col min="10759" max="11008" width="9.140625" style="73"/>
    <col min="11009" max="11009" width="5.5703125" style="73" customWidth="1"/>
    <col min="11010" max="11010" width="40.7109375" style="73" customWidth="1"/>
    <col min="11011" max="11011" width="18.7109375" style="73" customWidth="1"/>
    <col min="11012" max="11012" width="11.5703125" style="73" customWidth="1"/>
    <col min="11013" max="11013" width="12.7109375" style="73" customWidth="1"/>
    <col min="11014" max="11014" width="11.140625" style="73" bestFit="1" customWidth="1"/>
    <col min="11015" max="11264" width="9.140625" style="73"/>
    <col min="11265" max="11265" width="5.5703125" style="73" customWidth="1"/>
    <col min="11266" max="11266" width="40.7109375" style="73" customWidth="1"/>
    <col min="11267" max="11267" width="18.7109375" style="73" customWidth="1"/>
    <col min="11268" max="11268" width="11.5703125" style="73" customWidth="1"/>
    <col min="11269" max="11269" width="12.7109375" style="73" customWidth="1"/>
    <col min="11270" max="11270" width="11.140625" style="73" bestFit="1" customWidth="1"/>
    <col min="11271" max="11520" width="9.140625" style="73"/>
    <col min="11521" max="11521" width="5.5703125" style="73" customWidth="1"/>
    <col min="11522" max="11522" width="40.7109375" style="73" customWidth="1"/>
    <col min="11523" max="11523" width="18.7109375" style="73" customWidth="1"/>
    <col min="11524" max="11524" width="11.5703125" style="73" customWidth="1"/>
    <col min="11525" max="11525" width="12.7109375" style="73" customWidth="1"/>
    <col min="11526" max="11526" width="11.140625" style="73" bestFit="1" customWidth="1"/>
    <col min="11527" max="11776" width="9.140625" style="73"/>
    <col min="11777" max="11777" width="5.5703125" style="73" customWidth="1"/>
    <col min="11778" max="11778" width="40.7109375" style="73" customWidth="1"/>
    <col min="11779" max="11779" width="18.7109375" style="73" customWidth="1"/>
    <col min="11780" max="11780" width="11.5703125" style="73" customWidth="1"/>
    <col min="11781" max="11781" width="12.7109375" style="73" customWidth="1"/>
    <col min="11782" max="11782" width="11.140625" style="73" bestFit="1" customWidth="1"/>
    <col min="11783" max="12032" width="9.140625" style="73"/>
    <col min="12033" max="12033" width="5.5703125" style="73" customWidth="1"/>
    <col min="12034" max="12034" width="40.7109375" style="73" customWidth="1"/>
    <col min="12035" max="12035" width="18.7109375" style="73" customWidth="1"/>
    <col min="12036" max="12036" width="11.5703125" style="73" customWidth="1"/>
    <col min="12037" max="12037" width="12.7109375" style="73" customWidth="1"/>
    <col min="12038" max="12038" width="11.140625" style="73" bestFit="1" customWidth="1"/>
    <col min="12039" max="12288" width="9.140625" style="73"/>
    <col min="12289" max="12289" width="5.5703125" style="73" customWidth="1"/>
    <col min="12290" max="12290" width="40.7109375" style="73" customWidth="1"/>
    <col min="12291" max="12291" width="18.7109375" style="73" customWidth="1"/>
    <col min="12292" max="12292" width="11.5703125" style="73" customWidth="1"/>
    <col min="12293" max="12293" width="12.7109375" style="73" customWidth="1"/>
    <col min="12294" max="12294" width="11.140625" style="73" bestFit="1" customWidth="1"/>
    <col min="12295" max="12544" width="9.140625" style="73"/>
    <col min="12545" max="12545" width="5.5703125" style="73" customWidth="1"/>
    <col min="12546" max="12546" width="40.7109375" style="73" customWidth="1"/>
    <col min="12547" max="12547" width="18.7109375" style="73" customWidth="1"/>
    <col min="12548" max="12548" width="11.5703125" style="73" customWidth="1"/>
    <col min="12549" max="12549" width="12.7109375" style="73" customWidth="1"/>
    <col min="12550" max="12550" width="11.140625" style="73" bestFit="1" customWidth="1"/>
    <col min="12551" max="12800" width="9.140625" style="73"/>
    <col min="12801" max="12801" width="5.5703125" style="73" customWidth="1"/>
    <col min="12802" max="12802" width="40.7109375" style="73" customWidth="1"/>
    <col min="12803" max="12803" width="18.7109375" style="73" customWidth="1"/>
    <col min="12804" max="12804" width="11.5703125" style="73" customWidth="1"/>
    <col min="12805" max="12805" width="12.7109375" style="73" customWidth="1"/>
    <col min="12806" max="12806" width="11.140625" style="73" bestFit="1" customWidth="1"/>
    <col min="12807" max="13056" width="9.140625" style="73"/>
    <col min="13057" max="13057" width="5.5703125" style="73" customWidth="1"/>
    <col min="13058" max="13058" width="40.7109375" style="73" customWidth="1"/>
    <col min="13059" max="13059" width="18.7109375" style="73" customWidth="1"/>
    <col min="13060" max="13060" width="11.5703125" style="73" customWidth="1"/>
    <col min="13061" max="13061" width="12.7109375" style="73" customWidth="1"/>
    <col min="13062" max="13062" width="11.140625" style="73" bestFit="1" customWidth="1"/>
    <col min="13063" max="13312" width="9.140625" style="73"/>
    <col min="13313" max="13313" width="5.5703125" style="73" customWidth="1"/>
    <col min="13314" max="13314" width="40.7109375" style="73" customWidth="1"/>
    <col min="13315" max="13315" width="18.7109375" style="73" customWidth="1"/>
    <col min="13316" max="13316" width="11.5703125" style="73" customWidth="1"/>
    <col min="13317" max="13317" width="12.7109375" style="73" customWidth="1"/>
    <col min="13318" max="13318" width="11.140625" style="73" bestFit="1" customWidth="1"/>
    <col min="13319" max="13568" width="9.140625" style="73"/>
    <col min="13569" max="13569" width="5.5703125" style="73" customWidth="1"/>
    <col min="13570" max="13570" width="40.7109375" style="73" customWidth="1"/>
    <col min="13571" max="13571" width="18.7109375" style="73" customWidth="1"/>
    <col min="13572" max="13572" width="11.5703125" style="73" customWidth="1"/>
    <col min="13573" max="13573" width="12.7109375" style="73" customWidth="1"/>
    <col min="13574" max="13574" width="11.140625" style="73" bestFit="1" customWidth="1"/>
    <col min="13575" max="13824" width="9.140625" style="73"/>
    <col min="13825" max="13825" width="5.5703125" style="73" customWidth="1"/>
    <col min="13826" max="13826" width="40.7109375" style="73" customWidth="1"/>
    <col min="13827" max="13827" width="18.7109375" style="73" customWidth="1"/>
    <col min="13828" max="13828" width="11.5703125" style="73" customWidth="1"/>
    <col min="13829" max="13829" width="12.7109375" style="73" customWidth="1"/>
    <col min="13830" max="13830" width="11.140625" style="73" bestFit="1" customWidth="1"/>
    <col min="13831" max="14080" width="9.140625" style="73"/>
    <col min="14081" max="14081" width="5.5703125" style="73" customWidth="1"/>
    <col min="14082" max="14082" width="40.7109375" style="73" customWidth="1"/>
    <col min="14083" max="14083" width="18.7109375" style="73" customWidth="1"/>
    <col min="14084" max="14084" width="11.5703125" style="73" customWidth="1"/>
    <col min="14085" max="14085" width="12.7109375" style="73" customWidth="1"/>
    <col min="14086" max="14086" width="11.140625" style="73" bestFit="1" customWidth="1"/>
    <col min="14087" max="14336" width="9.140625" style="73"/>
    <col min="14337" max="14337" width="5.5703125" style="73" customWidth="1"/>
    <col min="14338" max="14338" width="40.7109375" style="73" customWidth="1"/>
    <col min="14339" max="14339" width="18.7109375" style="73" customWidth="1"/>
    <col min="14340" max="14340" width="11.5703125" style="73" customWidth="1"/>
    <col min="14341" max="14341" width="12.7109375" style="73" customWidth="1"/>
    <col min="14342" max="14342" width="11.140625" style="73" bestFit="1" customWidth="1"/>
    <col min="14343" max="14592" width="9.140625" style="73"/>
    <col min="14593" max="14593" width="5.5703125" style="73" customWidth="1"/>
    <col min="14594" max="14594" width="40.7109375" style="73" customWidth="1"/>
    <col min="14595" max="14595" width="18.7109375" style="73" customWidth="1"/>
    <col min="14596" max="14596" width="11.5703125" style="73" customWidth="1"/>
    <col min="14597" max="14597" width="12.7109375" style="73" customWidth="1"/>
    <col min="14598" max="14598" width="11.140625" style="73" bestFit="1" customWidth="1"/>
    <col min="14599" max="14848" width="9.140625" style="73"/>
    <col min="14849" max="14849" width="5.5703125" style="73" customWidth="1"/>
    <col min="14850" max="14850" width="40.7109375" style="73" customWidth="1"/>
    <col min="14851" max="14851" width="18.7109375" style="73" customWidth="1"/>
    <col min="14852" max="14852" width="11.5703125" style="73" customWidth="1"/>
    <col min="14853" max="14853" width="12.7109375" style="73" customWidth="1"/>
    <col min="14854" max="14854" width="11.140625" style="73" bestFit="1" customWidth="1"/>
    <col min="14855" max="15104" width="9.140625" style="73"/>
    <col min="15105" max="15105" width="5.5703125" style="73" customWidth="1"/>
    <col min="15106" max="15106" width="40.7109375" style="73" customWidth="1"/>
    <col min="15107" max="15107" width="18.7109375" style="73" customWidth="1"/>
    <col min="15108" max="15108" width="11.5703125" style="73" customWidth="1"/>
    <col min="15109" max="15109" width="12.7109375" style="73" customWidth="1"/>
    <col min="15110" max="15110" width="11.140625" style="73" bestFit="1" customWidth="1"/>
    <col min="15111" max="15360" width="9.140625" style="73"/>
    <col min="15361" max="15361" width="5.5703125" style="73" customWidth="1"/>
    <col min="15362" max="15362" width="40.7109375" style="73" customWidth="1"/>
    <col min="15363" max="15363" width="18.7109375" style="73" customWidth="1"/>
    <col min="15364" max="15364" width="11.5703125" style="73" customWidth="1"/>
    <col min="15365" max="15365" width="12.7109375" style="73" customWidth="1"/>
    <col min="15366" max="15366" width="11.140625" style="73" bestFit="1" customWidth="1"/>
    <col min="15367" max="15616" width="9.140625" style="73"/>
    <col min="15617" max="15617" width="5.5703125" style="73" customWidth="1"/>
    <col min="15618" max="15618" width="40.7109375" style="73" customWidth="1"/>
    <col min="15619" max="15619" width="18.7109375" style="73" customWidth="1"/>
    <col min="15620" max="15620" width="11.5703125" style="73" customWidth="1"/>
    <col min="15621" max="15621" width="12.7109375" style="73" customWidth="1"/>
    <col min="15622" max="15622" width="11.140625" style="73" bestFit="1" customWidth="1"/>
    <col min="15623" max="15872" width="9.140625" style="73"/>
    <col min="15873" max="15873" width="5.5703125" style="73" customWidth="1"/>
    <col min="15874" max="15874" width="40.7109375" style="73" customWidth="1"/>
    <col min="15875" max="15875" width="18.7109375" style="73" customWidth="1"/>
    <col min="15876" max="15876" width="11.5703125" style="73" customWidth="1"/>
    <col min="15877" max="15877" width="12.7109375" style="73" customWidth="1"/>
    <col min="15878" max="15878" width="11.140625" style="73" bestFit="1" customWidth="1"/>
    <col min="15879" max="16128" width="9.140625" style="73"/>
    <col min="16129" max="16129" width="5.5703125" style="73" customWidth="1"/>
    <col min="16130" max="16130" width="40.7109375" style="73" customWidth="1"/>
    <col min="16131" max="16131" width="18.7109375" style="73" customWidth="1"/>
    <col min="16132" max="16132" width="11.5703125" style="73" customWidth="1"/>
    <col min="16133" max="16133" width="12.7109375" style="73" customWidth="1"/>
    <col min="16134" max="16134" width="11.140625" style="73" bestFit="1" customWidth="1"/>
    <col min="16135" max="16384" width="9.140625" style="73"/>
  </cols>
  <sheetData>
    <row r="1" spans="1:6" x14ac:dyDescent="0.25">
      <c r="A1" s="520"/>
      <c r="B1" s="520"/>
      <c r="C1" s="519" t="s">
        <v>682</v>
      </c>
      <c r="D1" s="519"/>
      <c r="E1" s="519"/>
      <c r="F1" s="153"/>
    </row>
    <row r="2" spans="1:6" x14ac:dyDescent="0.25">
      <c r="A2" s="519" t="s">
        <v>49</v>
      </c>
      <c r="B2" s="519"/>
      <c r="C2" s="519"/>
      <c r="D2" s="519"/>
      <c r="E2" s="519"/>
      <c r="F2" s="153"/>
    </row>
    <row r="3" spans="1:6" x14ac:dyDescent="0.25">
      <c r="A3" s="519" t="s">
        <v>57</v>
      </c>
      <c r="B3" s="519"/>
      <c r="C3" s="519"/>
      <c r="D3" s="519"/>
      <c r="E3" s="519"/>
      <c r="F3" s="153"/>
    </row>
    <row r="4" spans="1:6" x14ac:dyDescent="0.25">
      <c r="A4" s="519" t="s">
        <v>238</v>
      </c>
      <c r="B4" s="519"/>
      <c r="C4" s="519"/>
      <c r="D4" s="519"/>
      <c r="E4" s="519"/>
      <c r="F4" s="153"/>
    </row>
    <row r="5" spans="1:6" x14ac:dyDescent="0.25">
      <c r="A5" s="519" t="s">
        <v>636</v>
      </c>
      <c r="B5" s="519"/>
      <c r="C5" s="519"/>
      <c r="D5" s="519"/>
      <c r="E5" s="519"/>
      <c r="F5" s="153"/>
    </row>
    <row r="6" spans="1:6" x14ac:dyDescent="0.25">
      <c r="A6" s="509" t="s">
        <v>602</v>
      </c>
      <c r="B6" s="509"/>
      <c r="C6" s="509"/>
      <c r="D6" s="509"/>
      <c r="E6" s="509"/>
    </row>
    <row r="7" spans="1:6" ht="15.75" customHeight="1" x14ac:dyDescent="0.25">
      <c r="A7" s="509" t="s">
        <v>902</v>
      </c>
      <c r="B7" s="509"/>
      <c r="C7" s="509"/>
      <c r="D7" s="509"/>
      <c r="E7" s="509"/>
    </row>
    <row r="8" spans="1:6" ht="15.75" customHeight="1" x14ac:dyDescent="0.25">
      <c r="A8" s="521" t="s">
        <v>603</v>
      </c>
      <c r="B8" s="521"/>
      <c r="C8" s="521"/>
      <c r="D8" s="521"/>
      <c r="E8" s="521"/>
    </row>
    <row r="9" spans="1:6" ht="31.9" customHeight="1" x14ac:dyDescent="0.25">
      <c r="A9" s="521" t="s">
        <v>680</v>
      </c>
      <c r="B9" s="521"/>
      <c r="C9" s="521"/>
      <c r="D9" s="521"/>
      <c r="E9" s="521"/>
    </row>
    <row r="10" spans="1:6" ht="12" customHeight="1" x14ac:dyDescent="0.25">
      <c r="B10" s="522" t="s">
        <v>605</v>
      </c>
      <c r="C10" s="522"/>
      <c r="D10" s="522"/>
      <c r="E10" s="522"/>
    </row>
    <row r="11" spans="1:6" ht="12.75" customHeight="1" x14ac:dyDescent="0.25">
      <c r="A11" s="523" t="s">
        <v>1</v>
      </c>
      <c r="B11" s="523" t="s">
        <v>606</v>
      </c>
      <c r="C11" s="523" t="s">
        <v>264</v>
      </c>
      <c r="D11" s="524" t="s">
        <v>637</v>
      </c>
      <c r="E11" s="524" t="s">
        <v>681</v>
      </c>
    </row>
    <row r="12" spans="1:6" x14ac:dyDescent="0.25">
      <c r="A12" s="523"/>
      <c r="B12" s="523"/>
      <c r="C12" s="523"/>
      <c r="D12" s="524"/>
      <c r="E12" s="524"/>
    </row>
    <row r="13" spans="1:6" x14ac:dyDescent="0.25">
      <c r="A13" s="154">
        <v>1</v>
      </c>
      <c r="B13" s="155" t="s">
        <v>608</v>
      </c>
      <c r="C13" s="155" t="s">
        <v>609</v>
      </c>
      <c r="D13" s="155" t="s">
        <v>610</v>
      </c>
      <c r="E13" s="161">
        <v>5</v>
      </c>
    </row>
    <row r="14" spans="1:6" s="159" customFormat="1" ht="13.9" customHeight="1" x14ac:dyDescent="0.25">
      <c r="A14" s="156"/>
      <c r="B14" s="157" t="s">
        <v>6</v>
      </c>
      <c r="C14" s="157"/>
      <c r="D14" s="158">
        <f>SUM(D15:D30)</f>
        <v>782751.6</v>
      </c>
      <c r="E14" s="158">
        <f>SUM(E15:E30)</f>
        <v>782751.6</v>
      </c>
      <c r="F14" s="160"/>
    </row>
    <row r="15" spans="1:6" ht="50.45" customHeight="1" x14ac:dyDescent="0.25">
      <c r="A15" s="161">
        <v>1</v>
      </c>
      <c r="B15" s="111" t="s">
        <v>611</v>
      </c>
      <c r="C15" s="162" t="s">
        <v>612</v>
      </c>
      <c r="D15" s="88">
        <v>100</v>
      </c>
      <c r="E15" s="88">
        <v>100</v>
      </c>
    </row>
    <row r="16" spans="1:6" ht="38.25" x14ac:dyDescent="0.25">
      <c r="A16" s="161">
        <v>2</v>
      </c>
      <c r="B16" s="163" t="s">
        <v>613</v>
      </c>
      <c r="C16" s="162" t="s">
        <v>614</v>
      </c>
      <c r="D16" s="88">
        <f>50+50+132</f>
        <v>232</v>
      </c>
      <c r="E16" s="88">
        <f>50+50+132</f>
        <v>232</v>
      </c>
    </row>
    <row r="17" spans="1:5" ht="51" x14ac:dyDescent="0.25">
      <c r="A17" s="161">
        <v>3</v>
      </c>
      <c r="B17" s="163" t="s">
        <v>615</v>
      </c>
      <c r="C17" s="162" t="s">
        <v>616</v>
      </c>
      <c r="D17" s="88">
        <f>222.3+70+654.7+259</f>
        <v>1206</v>
      </c>
      <c r="E17" s="88">
        <f>222.3+70+654.7+259</f>
        <v>1206</v>
      </c>
    </row>
    <row r="18" spans="1:5" ht="38.450000000000003" customHeight="1" x14ac:dyDescent="0.25">
      <c r="A18" s="161">
        <v>4</v>
      </c>
      <c r="B18" s="111" t="s">
        <v>617</v>
      </c>
      <c r="C18" s="162" t="s">
        <v>618</v>
      </c>
      <c r="D18" s="88">
        <v>2003.4</v>
      </c>
      <c r="E18" s="88">
        <v>2003.4</v>
      </c>
    </row>
    <row r="19" spans="1:5" ht="64.150000000000006" customHeight="1" x14ac:dyDescent="0.25">
      <c r="A19" s="161">
        <v>5</v>
      </c>
      <c r="B19" s="111" t="s">
        <v>619</v>
      </c>
      <c r="C19" s="162" t="s">
        <v>620</v>
      </c>
      <c r="D19" s="88">
        <v>697628.5</v>
      </c>
      <c r="E19" s="88">
        <v>697628.5</v>
      </c>
    </row>
    <row r="20" spans="1:5" ht="77.25" customHeight="1" x14ac:dyDescent="0.25">
      <c r="A20" s="161">
        <v>6</v>
      </c>
      <c r="B20" s="72" t="s">
        <v>621</v>
      </c>
      <c r="C20" s="164" t="s">
        <v>622</v>
      </c>
      <c r="D20" s="88">
        <f>24901+10330.8+20894.1+3812.8+19034.9+403.5</f>
        <v>79377.100000000006</v>
      </c>
      <c r="E20" s="88">
        <f>24901+10330.8+20894.1+3812.8+19034.9+403.5</f>
        <v>79377.100000000006</v>
      </c>
    </row>
    <row r="21" spans="1:5" ht="39" customHeight="1" x14ac:dyDescent="0.25">
      <c r="A21" s="161">
        <v>7</v>
      </c>
      <c r="B21" s="111" t="s">
        <v>460</v>
      </c>
      <c r="C21" s="162" t="s">
        <v>623</v>
      </c>
      <c r="D21" s="88">
        <v>400</v>
      </c>
      <c r="E21" s="88">
        <v>400</v>
      </c>
    </row>
    <row r="22" spans="1:5" ht="39" customHeight="1" x14ac:dyDescent="0.25">
      <c r="A22" s="161">
        <v>8</v>
      </c>
      <c r="B22" s="111" t="s">
        <v>624</v>
      </c>
      <c r="C22" s="165" t="s">
        <v>625</v>
      </c>
      <c r="D22" s="88">
        <v>80</v>
      </c>
      <c r="E22" s="88">
        <v>80</v>
      </c>
    </row>
    <row r="23" spans="1:5" ht="40.5" hidden="1" customHeight="1" x14ac:dyDescent="0.25">
      <c r="A23" s="161">
        <v>9</v>
      </c>
      <c r="B23" s="111" t="s">
        <v>504</v>
      </c>
      <c r="C23" s="165" t="s">
        <v>626</v>
      </c>
      <c r="D23" s="88"/>
      <c r="E23" s="88"/>
    </row>
    <row r="24" spans="1:5" ht="37.15" customHeight="1" x14ac:dyDescent="0.25">
      <c r="A24" s="161">
        <v>9</v>
      </c>
      <c r="B24" s="111" t="s">
        <v>627</v>
      </c>
      <c r="C24" s="165" t="s">
        <v>628</v>
      </c>
      <c r="D24" s="88">
        <v>950</v>
      </c>
      <c r="E24" s="88">
        <v>950</v>
      </c>
    </row>
    <row r="25" spans="1:5" ht="27" customHeight="1" x14ac:dyDescent="0.25">
      <c r="A25" s="161">
        <v>10</v>
      </c>
      <c r="B25" s="111" t="s">
        <v>518</v>
      </c>
      <c r="C25" s="162" t="s">
        <v>629</v>
      </c>
      <c r="D25" s="88">
        <v>130</v>
      </c>
      <c r="E25" s="88">
        <v>130</v>
      </c>
    </row>
    <row r="26" spans="1:5" ht="28.5" customHeight="1" x14ac:dyDescent="0.25">
      <c r="A26" s="161">
        <v>11</v>
      </c>
      <c r="B26" s="111" t="s">
        <v>417</v>
      </c>
      <c r="C26" s="165" t="s">
        <v>630</v>
      </c>
      <c r="D26" s="286">
        <v>44.6</v>
      </c>
      <c r="E26" s="286">
        <v>44.6</v>
      </c>
    </row>
    <row r="27" spans="1:5" ht="25.9" customHeight="1" x14ac:dyDescent="0.25">
      <c r="A27" s="161">
        <v>12</v>
      </c>
      <c r="B27" s="71" t="s">
        <v>379</v>
      </c>
      <c r="C27" s="165" t="s">
        <v>631</v>
      </c>
      <c r="D27" s="286">
        <v>50</v>
      </c>
      <c r="E27" s="286">
        <v>50</v>
      </c>
    </row>
    <row r="28" spans="1:5" ht="40.9" customHeight="1" x14ac:dyDescent="0.25">
      <c r="A28" s="161">
        <v>13</v>
      </c>
      <c r="B28" s="71" t="s">
        <v>632</v>
      </c>
      <c r="C28" s="165" t="s">
        <v>633</v>
      </c>
      <c r="D28" s="286">
        <v>50</v>
      </c>
      <c r="E28" s="286">
        <v>50</v>
      </c>
    </row>
    <row r="29" spans="1:5" ht="25.5" hidden="1" x14ac:dyDescent="0.25">
      <c r="A29" s="161">
        <v>15</v>
      </c>
      <c r="B29" s="71" t="s">
        <v>384</v>
      </c>
      <c r="C29" s="165"/>
      <c r="D29" s="287"/>
      <c r="E29" s="287"/>
    </row>
    <row r="30" spans="1:5" ht="27" customHeight="1" x14ac:dyDescent="0.25">
      <c r="A30" s="161">
        <v>14</v>
      </c>
      <c r="B30" s="71" t="s">
        <v>634</v>
      </c>
      <c r="C30" s="165" t="s">
        <v>635</v>
      </c>
      <c r="D30" s="287">
        <v>500</v>
      </c>
      <c r="E30" s="287">
        <v>500</v>
      </c>
    </row>
    <row r="63" ht="30" customHeight="1" x14ac:dyDescent="0.25"/>
  </sheetData>
  <mergeCells count="16">
    <mergeCell ref="A7:E7"/>
    <mergeCell ref="A8:E8"/>
    <mergeCell ref="A9:E9"/>
    <mergeCell ref="B10:E10"/>
    <mergeCell ref="A11:A12"/>
    <mergeCell ref="B11:B12"/>
    <mergeCell ref="C11:C12"/>
    <mergeCell ref="D11:D12"/>
    <mergeCell ref="E11:E12"/>
    <mergeCell ref="A6:E6"/>
    <mergeCell ref="C1:E1"/>
    <mergeCell ref="A2:E2"/>
    <mergeCell ref="A3:E3"/>
    <mergeCell ref="A4:E4"/>
    <mergeCell ref="A5:E5"/>
    <mergeCell ref="A1:B1"/>
  </mergeCells>
  <pageMargins left="0.70866141732283472" right="0.39370078740157483" top="0.39370078740157483" bottom="0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workbookViewId="0"/>
  </sheetViews>
  <sheetFormatPr defaultColWidth="9.140625" defaultRowHeight="15.75" x14ac:dyDescent="0.25"/>
  <cols>
    <col min="1" max="1" width="5.140625" style="167" customWidth="1"/>
    <col min="2" max="2" width="37.42578125" style="167" customWidth="1"/>
    <col min="3" max="3" width="30.28515625" style="167" customWidth="1"/>
    <col min="4" max="5" width="9.140625" style="167"/>
    <col min="6" max="6" width="9.85546875" style="167" customWidth="1"/>
    <col min="7" max="254" width="9.140625" style="167"/>
    <col min="255" max="255" width="5.140625" style="167" customWidth="1"/>
    <col min="256" max="256" width="37.42578125" style="167" customWidth="1"/>
    <col min="257" max="259" width="14.85546875" style="167" customWidth="1"/>
    <col min="260" max="261" width="9.140625" style="167"/>
    <col min="262" max="262" width="37" style="167" customWidth="1"/>
    <col min="263" max="510" width="9.140625" style="167"/>
    <col min="511" max="511" width="5.140625" style="167" customWidth="1"/>
    <col min="512" max="512" width="37.42578125" style="167" customWidth="1"/>
    <col min="513" max="515" width="14.85546875" style="167" customWidth="1"/>
    <col min="516" max="517" width="9.140625" style="167"/>
    <col min="518" max="518" width="37" style="167" customWidth="1"/>
    <col min="519" max="766" width="9.140625" style="167"/>
    <col min="767" max="767" width="5.140625" style="167" customWidth="1"/>
    <col min="768" max="768" width="37.42578125" style="167" customWidth="1"/>
    <col min="769" max="771" width="14.85546875" style="167" customWidth="1"/>
    <col min="772" max="773" width="9.140625" style="167"/>
    <col min="774" max="774" width="37" style="167" customWidth="1"/>
    <col min="775" max="1022" width="9.140625" style="167"/>
    <col min="1023" max="1023" width="5.140625" style="167" customWidth="1"/>
    <col min="1024" max="1024" width="37.42578125" style="167" customWidth="1"/>
    <col min="1025" max="1027" width="14.85546875" style="167" customWidth="1"/>
    <col min="1028" max="1029" width="9.140625" style="167"/>
    <col min="1030" max="1030" width="37" style="167" customWidth="1"/>
    <col min="1031" max="1278" width="9.140625" style="167"/>
    <col min="1279" max="1279" width="5.140625" style="167" customWidth="1"/>
    <col min="1280" max="1280" width="37.42578125" style="167" customWidth="1"/>
    <col min="1281" max="1283" width="14.85546875" style="167" customWidth="1"/>
    <col min="1284" max="1285" width="9.140625" style="167"/>
    <col min="1286" max="1286" width="37" style="167" customWidth="1"/>
    <col min="1287" max="1534" width="9.140625" style="167"/>
    <col min="1535" max="1535" width="5.140625" style="167" customWidth="1"/>
    <col min="1536" max="1536" width="37.42578125" style="167" customWidth="1"/>
    <col min="1537" max="1539" width="14.85546875" style="167" customWidth="1"/>
    <col min="1540" max="1541" width="9.140625" style="167"/>
    <col min="1542" max="1542" width="37" style="167" customWidth="1"/>
    <col min="1543" max="1790" width="9.140625" style="167"/>
    <col min="1791" max="1791" width="5.140625" style="167" customWidth="1"/>
    <col min="1792" max="1792" width="37.42578125" style="167" customWidth="1"/>
    <col min="1793" max="1795" width="14.85546875" style="167" customWidth="1"/>
    <col min="1796" max="1797" width="9.140625" style="167"/>
    <col min="1798" max="1798" width="37" style="167" customWidth="1"/>
    <col min="1799" max="2046" width="9.140625" style="167"/>
    <col min="2047" max="2047" width="5.140625" style="167" customWidth="1"/>
    <col min="2048" max="2048" width="37.42578125" style="167" customWidth="1"/>
    <col min="2049" max="2051" width="14.85546875" style="167" customWidth="1"/>
    <col min="2052" max="2053" width="9.140625" style="167"/>
    <col min="2054" max="2054" width="37" style="167" customWidth="1"/>
    <col min="2055" max="2302" width="9.140625" style="167"/>
    <col min="2303" max="2303" width="5.140625" style="167" customWidth="1"/>
    <col min="2304" max="2304" width="37.42578125" style="167" customWidth="1"/>
    <col min="2305" max="2307" width="14.85546875" style="167" customWidth="1"/>
    <col min="2308" max="2309" width="9.140625" style="167"/>
    <col min="2310" max="2310" width="37" style="167" customWidth="1"/>
    <col min="2311" max="2558" width="9.140625" style="167"/>
    <col min="2559" max="2559" width="5.140625" style="167" customWidth="1"/>
    <col min="2560" max="2560" width="37.42578125" style="167" customWidth="1"/>
    <col min="2561" max="2563" width="14.85546875" style="167" customWidth="1"/>
    <col min="2564" max="2565" width="9.140625" style="167"/>
    <col min="2566" max="2566" width="37" style="167" customWidth="1"/>
    <col min="2567" max="2814" width="9.140625" style="167"/>
    <col min="2815" max="2815" width="5.140625" style="167" customWidth="1"/>
    <col min="2816" max="2816" width="37.42578125" style="167" customWidth="1"/>
    <col min="2817" max="2819" width="14.85546875" style="167" customWidth="1"/>
    <col min="2820" max="2821" width="9.140625" style="167"/>
    <col min="2822" max="2822" width="37" style="167" customWidth="1"/>
    <col min="2823" max="3070" width="9.140625" style="167"/>
    <col min="3071" max="3071" width="5.140625" style="167" customWidth="1"/>
    <col min="3072" max="3072" width="37.42578125" style="167" customWidth="1"/>
    <col min="3073" max="3075" width="14.85546875" style="167" customWidth="1"/>
    <col min="3076" max="3077" width="9.140625" style="167"/>
    <col min="3078" max="3078" width="37" style="167" customWidth="1"/>
    <col min="3079" max="3326" width="9.140625" style="167"/>
    <col min="3327" max="3327" width="5.140625" style="167" customWidth="1"/>
    <col min="3328" max="3328" width="37.42578125" style="167" customWidth="1"/>
    <col min="3329" max="3331" width="14.85546875" style="167" customWidth="1"/>
    <col min="3332" max="3333" width="9.140625" style="167"/>
    <col min="3334" max="3334" width="37" style="167" customWidth="1"/>
    <col min="3335" max="3582" width="9.140625" style="167"/>
    <col min="3583" max="3583" width="5.140625" style="167" customWidth="1"/>
    <col min="3584" max="3584" width="37.42578125" style="167" customWidth="1"/>
    <col min="3585" max="3587" width="14.85546875" style="167" customWidth="1"/>
    <col min="3588" max="3589" width="9.140625" style="167"/>
    <col min="3590" max="3590" width="37" style="167" customWidth="1"/>
    <col min="3591" max="3838" width="9.140625" style="167"/>
    <col min="3839" max="3839" width="5.140625" style="167" customWidth="1"/>
    <col min="3840" max="3840" width="37.42578125" style="167" customWidth="1"/>
    <col min="3841" max="3843" width="14.85546875" style="167" customWidth="1"/>
    <col min="3844" max="3845" width="9.140625" style="167"/>
    <col min="3846" max="3846" width="37" style="167" customWidth="1"/>
    <col min="3847" max="4094" width="9.140625" style="167"/>
    <col min="4095" max="4095" width="5.140625" style="167" customWidth="1"/>
    <col min="4096" max="4096" width="37.42578125" style="167" customWidth="1"/>
    <col min="4097" max="4099" width="14.85546875" style="167" customWidth="1"/>
    <col min="4100" max="4101" width="9.140625" style="167"/>
    <col min="4102" max="4102" width="37" style="167" customWidth="1"/>
    <col min="4103" max="4350" width="9.140625" style="167"/>
    <col min="4351" max="4351" width="5.140625" style="167" customWidth="1"/>
    <col min="4352" max="4352" width="37.42578125" style="167" customWidth="1"/>
    <col min="4353" max="4355" width="14.85546875" style="167" customWidth="1"/>
    <col min="4356" max="4357" width="9.140625" style="167"/>
    <col min="4358" max="4358" width="37" style="167" customWidth="1"/>
    <col min="4359" max="4606" width="9.140625" style="167"/>
    <col min="4607" max="4607" width="5.140625" style="167" customWidth="1"/>
    <col min="4608" max="4608" width="37.42578125" style="167" customWidth="1"/>
    <col min="4609" max="4611" width="14.85546875" style="167" customWidth="1"/>
    <col min="4612" max="4613" width="9.140625" style="167"/>
    <col min="4614" max="4614" width="37" style="167" customWidth="1"/>
    <col min="4615" max="4862" width="9.140625" style="167"/>
    <col min="4863" max="4863" width="5.140625" style="167" customWidth="1"/>
    <col min="4864" max="4864" width="37.42578125" style="167" customWidth="1"/>
    <col min="4865" max="4867" width="14.85546875" style="167" customWidth="1"/>
    <col min="4868" max="4869" width="9.140625" style="167"/>
    <col min="4870" max="4870" width="37" style="167" customWidth="1"/>
    <col min="4871" max="5118" width="9.140625" style="167"/>
    <col min="5119" max="5119" width="5.140625" style="167" customWidth="1"/>
    <col min="5120" max="5120" width="37.42578125" style="167" customWidth="1"/>
    <col min="5121" max="5123" width="14.85546875" style="167" customWidth="1"/>
    <col min="5124" max="5125" width="9.140625" style="167"/>
    <col min="5126" max="5126" width="37" style="167" customWidth="1"/>
    <col min="5127" max="5374" width="9.140625" style="167"/>
    <col min="5375" max="5375" width="5.140625" style="167" customWidth="1"/>
    <col min="5376" max="5376" width="37.42578125" style="167" customWidth="1"/>
    <col min="5377" max="5379" width="14.85546875" style="167" customWidth="1"/>
    <col min="5380" max="5381" width="9.140625" style="167"/>
    <col min="5382" max="5382" width="37" style="167" customWidth="1"/>
    <col min="5383" max="5630" width="9.140625" style="167"/>
    <col min="5631" max="5631" width="5.140625" style="167" customWidth="1"/>
    <col min="5632" max="5632" width="37.42578125" style="167" customWidth="1"/>
    <col min="5633" max="5635" width="14.85546875" style="167" customWidth="1"/>
    <col min="5636" max="5637" width="9.140625" style="167"/>
    <col min="5638" max="5638" width="37" style="167" customWidth="1"/>
    <col min="5639" max="5886" width="9.140625" style="167"/>
    <col min="5887" max="5887" width="5.140625" style="167" customWidth="1"/>
    <col min="5888" max="5888" width="37.42578125" style="167" customWidth="1"/>
    <col min="5889" max="5891" width="14.85546875" style="167" customWidth="1"/>
    <col min="5892" max="5893" width="9.140625" style="167"/>
    <col min="5894" max="5894" width="37" style="167" customWidth="1"/>
    <col min="5895" max="6142" width="9.140625" style="167"/>
    <col min="6143" max="6143" width="5.140625" style="167" customWidth="1"/>
    <col min="6144" max="6144" width="37.42578125" style="167" customWidth="1"/>
    <col min="6145" max="6147" width="14.85546875" style="167" customWidth="1"/>
    <col min="6148" max="6149" width="9.140625" style="167"/>
    <col min="6150" max="6150" width="37" style="167" customWidth="1"/>
    <col min="6151" max="6398" width="9.140625" style="167"/>
    <col min="6399" max="6399" width="5.140625" style="167" customWidth="1"/>
    <col min="6400" max="6400" width="37.42578125" style="167" customWidth="1"/>
    <col min="6401" max="6403" width="14.85546875" style="167" customWidth="1"/>
    <col min="6404" max="6405" width="9.140625" style="167"/>
    <col min="6406" max="6406" width="37" style="167" customWidth="1"/>
    <col min="6407" max="6654" width="9.140625" style="167"/>
    <col min="6655" max="6655" width="5.140625" style="167" customWidth="1"/>
    <col min="6656" max="6656" width="37.42578125" style="167" customWidth="1"/>
    <col min="6657" max="6659" width="14.85546875" style="167" customWidth="1"/>
    <col min="6660" max="6661" width="9.140625" style="167"/>
    <col min="6662" max="6662" width="37" style="167" customWidth="1"/>
    <col min="6663" max="6910" width="9.140625" style="167"/>
    <col min="6911" max="6911" width="5.140625" style="167" customWidth="1"/>
    <col min="6912" max="6912" width="37.42578125" style="167" customWidth="1"/>
    <col min="6913" max="6915" width="14.85546875" style="167" customWidth="1"/>
    <col min="6916" max="6917" width="9.140625" style="167"/>
    <col min="6918" max="6918" width="37" style="167" customWidth="1"/>
    <col min="6919" max="7166" width="9.140625" style="167"/>
    <col min="7167" max="7167" width="5.140625" style="167" customWidth="1"/>
    <col min="7168" max="7168" width="37.42578125" style="167" customWidth="1"/>
    <col min="7169" max="7171" width="14.85546875" style="167" customWidth="1"/>
    <col min="7172" max="7173" width="9.140625" style="167"/>
    <col min="7174" max="7174" width="37" style="167" customWidth="1"/>
    <col min="7175" max="7422" width="9.140625" style="167"/>
    <col min="7423" max="7423" width="5.140625" style="167" customWidth="1"/>
    <col min="7424" max="7424" width="37.42578125" style="167" customWidth="1"/>
    <col min="7425" max="7427" width="14.85546875" style="167" customWidth="1"/>
    <col min="7428" max="7429" width="9.140625" style="167"/>
    <col min="7430" max="7430" width="37" style="167" customWidth="1"/>
    <col min="7431" max="7678" width="9.140625" style="167"/>
    <col min="7679" max="7679" width="5.140625" style="167" customWidth="1"/>
    <col min="7680" max="7680" width="37.42578125" style="167" customWidth="1"/>
    <col min="7681" max="7683" width="14.85546875" style="167" customWidth="1"/>
    <col min="7684" max="7685" width="9.140625" style="167"/>
    <col min="7686" max="7686" width="37" style="167" customWidth="1"/>
    <col min="7687" max="7934" width="9.140625" style="167"/>
    <col min="7935" max="7935" width="5.140625" style="167" customWidth="1"/>
    <col min="7936" max="7936" width="37.42578125" style="167" customWidth="1"/>
    <col min="7937" max="7939" width="14.85546875" style="167" customWidth="1"/>
    <col min="7940" max="7941" width="9.140625" style="167"/>
    <col min="7942" max="7942" width="37" style="167" customWidth="1"/>
    <col min="7943" max="8190" width="9.140625" style="167"/>
    <col min="8191" max="8191" width="5.140625" style="167" customWidth="1"/>
    <col min="8192" max="8192" width="37.42578125" style="167" customWidth="1"/>
    <col min="8193" max="8195" width="14.85546875" style="167" customWidth="1"/>
    <col min="8196" max="8197" width="9.140625" style="167"/>
    <col min="8198" max="8198" width="37" style="167" customWidth="1"/>
    <col min="8199" max="8446" width="9.140625" style="167"/>
    <col min="8447" max="8447" width="5.140625" style="167" customWidth="1"/>
    <col min="8448" max="8448" width="37.42578125" style="167" customWidth="1"/>
    <col min="8449" max="8451" width="14.85546875" style="167" customWidth="1"/>
    <col min="8452" max="8453" width="9.140625" style="167"/>
    <col min="8454" max="8454" width="37" style="167" customWidth="1"/>
    <col min="8455" max="8702" width="9.140625" style="167"/>
    <col min="8703" max="8703" width="5.140625" style="167" customWidth="1"/>
    <col min="8704" max="8704" width="37.42578125" style="167" customWidth="1"/>
    <col min="8705" max="8707" width="14.85546875" style="167" customWidth="1"/>
    <col min="8708" max="8709" width="9.140625" style="167"/>
    <col min="8710" max="8710" width="37" style="167" customWidth="1"/>
    <col min="8711" max="8958" width="9.140625" style="167"/>
    <col min="8959" max="8959" width="5.140625" style="167" customWidth="1"/>
    <col min="8960" max="8960" width="37.42578125" style="167" customWidth="1"/>
    <col min="8961" max="8963" width="14.85546875" style="167" customWidth="1"/>
    <col min="8964" max="8965" width="9.140625" style="167"/>
    <col min="8966" max="8966" width="37" style="167" customWidth="1"/>
    <col min="8967" max="9214" width="9.140625" style="167"/>
    <col min="9215" max="9215" width="5.140625" style="167" customWidth="1"/>
    <col min="9216" max="9216" width="37.42578125" style="167" customWidth="1"/>
    <col min="9217" max="9219" width="14.85546875" style="167" customWidth="1"/>
    <col min="9220" max="9221" width="9.140625" style="167"/>
    <col min="9222" max="9222" width="37" style="167" customWidth="1"/>
    <col min="9223" max="9470" width="9.140625" style="167"/>
    <col min="9471" max="9471" width="5.140625" style="167" customWidth="1"/>
    <col min="9472" max="9472" width="37.42578125" style="167" customWidth="1"/>
    <col min="9473" max="9475" width="14.85546875" style="167" customWidth="1"/>
    <col min="9476" max="9477" width="9.140625" style="167"/>
    <col min="9478" max="9478" width="37" style="167" customWidth="1"/>
    <col min="9479" max="9726" width="9.140625" style="167"/>
    <col min="9727" max="9727" width="5.140625" style="167" customWidth="1"/>
    <col min="9728" max="9728" width="37.42578125" style="167" customWidth="1"/>
    <col min="9729" max="9731" width="14.85546875" style="167" customWidth="1"/>
    <col min="9732" max="9733" width="9.140625" style="167"/>
    <col min="9734" max="9734" width="37" style="167" customWidth="1"/>
    <col min="9735" max="9982" width="9.140625" style="167"/>
    <col min="9983" max="9983" width="5.140625" style="167" customWidth="1"/>
    <col min="9984" max="9984" width="37.42578125" style="167" customWidth="1"/>
    <col min="9985" max="9987" width="14.85546875" style="167" customWidth="1"/>
    <col min="9988" max="9989" width="9.140625" style="167"/>
    <col min="9990" max="9990" width="37" style="167" customWidth="1"/>
    <col min="9991" max="10238" width="9.140625" style="167"/>
    <col min="10239" max="10239" width="5.140625" style="167" customWidth="1"/>
    <col min="10240" max="10240" width="37.42578125" style="167" customWidth="1"/>
    <col min="10241" max="10243" width="14.85546875" style="167" customWidth="1"/>
    <col min="10244" max="10245" width="9.140625" style="167"/>
    <col min="10246" max="10246" width="37" style="167" customWidth="1"/>
    <col min="10247" max="10494" width="9.140625" style="167"/>
    <col min="10495" max="10495" width="5.140625" style="167" customWidth="1"/>
    <col min="10496" max="10496" width="37.42578125" style="167" customWidth="1"/>
    <col min="10497" max="10499" width="14.85546875" style="167" customWidth="1"/>
    <col min="10500" max="10501" width="9.140625" style="167"/>
    <col min="10502" max="10502" width="37" style="167" customWidth="1"/>
    <col min="10503" max="10750" width="9.140625" style="167"/>
    <col min="10751" max="10751" width="5.140625" style="167" customWidth="1"/>
    <col min="10752" max="10752" width="37.42578125" style="167" customWidth="1"/>
    <col min="10753" max="10755" width="14.85546875" style="167" customWidth="1"/>
    <col min="10756" max="10757" width="9.140625" style="167"/>
    <col min="10758" max="10758" width="37" style="167" customWidth="1"/>
    <col min="10759" max="11006" width="9.140625" style="167"/>
    <col min="11007" max="11007" width="5.140625" style="167" customWidth="1"/>
    <col min="11008" max="11008" width="37.42578125" style="167" customWidth="1"/>
    <col min="11009" max="11011" width="14.85546875" style="167" customWidth="1"/>
    <col min="11012" max="11013" width="9.140625" style="167"/>
    <col min="11014" max="11014" width="37" style="167" customWidth="1"/>
    <col min="11015" max="11262" width="9.140625" style="167"/>
    <col min="11263" max="11263" width="5.140625" style="167" customWidth="1"/>
    <col min="11264" max="11264" width="37.42578125" style="167" customWidth="1"/>
    <col min="11265" max="11267" width="14.85546875" style="167" customWidth="1"/>
    <col min="11268" max="11269" width="9.140625" style="167"/>
    <col min="11270" max="11270" width="37" style="167" customWidth="1"/>
    <col min="11271" max="11518" width="9.140625" style="167"/>
    <col min="11519" max="11519" width="5.140625" style="167" customWidth="1"/>
    <col min="11520" max="11520" width="37.42578125" style="167" customWidth="1"/>
    <col min="11521" max="11523" width="14.85546875" style="167" customWidth="1"/>
    <col min="11524" max="11525" width="9.140625" style="167"/>
    <col min="11526" max="11526" width="37" style="167" customWidth="1"/>
    <col min="11527" max="11774" width="9.140625" style="167"/>
    <col min="11775" max="11775" width="5.140625" style="167" customWidth="1"/>
    <col min="11776" max="11776" width="37.42578125" style="167" customWidth="1"/>
    <col min="11777" max="11779" width="14.85546875" style="167" customWidth="1"/>
    <col min="11780" max="11781" width="9.140625" style="167"/>
    <col min="11782" max="11782" width="37" style="167" customWidth="1"/>
    <col min="11783" max="12030" width="9.140625" style="167"/>
    <col min="12031" max="12031" width="5.140625" style="167" customWidth="1"/>
    <col min="12032" max="12032" width="37.42578125" style="167" customWidth="1"/>
    <col min="12033" max="12035" width="14.85546875" style="167" customWidth="1"/>
    <col min="12036" max="12037" width="9.140625" style="167"/>
    <col min="12038" max="12038" width="37" style="167" customWidth="1"/>
    <col min="12039" max="12286" width="9.140625" style="167"/>
    <col min="12287" max="12287" width="5.140625" style="167" customWidth="1"/>
    <col min="12288" max="12288" width="37.42578125" style="167" customWidth="1"/>
    <col min="12289" max="12291" width="14.85546875" style="167" customWidth="1"/>
    <col min="12292" max="12293" width="9.140625" style="167"/>
    <col min="12294" max="12294" width="37" style="167" customWidth="1"/>
    <col min="12295" max="12542" width="9.140625" style="167"/>
    <col min="12543" max="12543" width="5.140625" style="167" customWidth="1"/>
    <col min="12544" max="12544" width="37.42578125" style="167" customWidth="1"/>
    <col min="12545" max="12547" width="14.85546875" style="167" customWidth="1"/>
    <col min="12548" max="12549" width="9.140625" style="167"/>
    <col min="12550" max="12550" width="37" style="167" customWidth="1"/>
    <col min="12551" max="12798" width="9.140625" style="167"/>
    <col min="12799" max="12799" width="5.140625" style="167" customWidth="1"/>
    <col min="12800" max="12800" width="37.42578125" style="167" customWidth="1"/>
    <col min="12801" max="12803" width="14.85546875" style="167" customWidth="1"/>
    <col min="12804" max="12805" width="9.140625" style="167"/>
    <col min="12806" max="12806" width="37" style="167" customWidth="1"/>
    <col min="12807" max="13054" width="9.140625" style="167"/>
    <col min="13055" max="13055" width="5.140625" style="167" customWidth="1"/>
    <col min="13056" max="13056" width="37.42578125" style="167" customWidth="1"/>
    <col min="13057" max="13059" width="14.85546875" style="167" customWidth="1"/>
    <col min="13060" max="13061" width="9.140625" style="167"/>
    <col min="13062" max="13062" width="37" style="167" customWidth="1"/>
    <col min="13063" max="13310" width="9.140625" style="167"/>
    <col min="13311" max="13311" width="5.140625" style="167" customWidth="1"/>
    <col min="13312" max="13312" width="37.42578125" style="167" customWidth="1"/>
    <col min="13313" max="13315" width="14.85546875" style="167" customWidth="1"/>
    <col min="13316" max="13317" width="9.140625" style="167"/>
    <col min="13318" max="13318" width="37" style="167" customWidth="1"/>
    <col min="13319" max="13566" width="9.140625" style="167"/>
    <col min="13567" max="13567" width="5.140625" style="167" customWidth="1"/>
    <col min="13568" max="13568" width="37.42578125" style="167" customWidth="1"/>
    <col min="13569" max="13571" width="14.85546875" style="167" customWidth="1"/>
    <col min="13572" max="13573" width="9.140625" style="167"/>
    <col min="13574" max="13574" width="37" style="167" customWidth="1"/>
    <col min="13575" max="13822" width="9.140625" style="167"/>
    <col min="13823" max="13823" width="5.140625" style="167" customWidth="1"/>
    <col min="13824" max="13824" width="37.42578125" style="167" customWidth="1"/>
    <col min="13825" max="13827" width="14.85546875" style="167" customWidth="1"/>
    <col min="13828" max="13829" width="9.140625" style="167"/>
    <col min="13830" max="13830" width="37" style="167" customWidth="1"/>
    <col min="13831" max="14078" width="9.140625" style="167"/>
    <col min="14079" max="14079" width="5.140625" style="167" customWidth="1"/>
    <col min="14080" max="14080" width="37.42578125" style="167" customWidth="1"/>
    <col min="14081" max="14083" width="14.85546875" style="167" customWidth="1"/>
    <col min="14084" max="14085" width="9.140625" style="167"/>
    <col min="14086" max="14086" width="37" style="167" customWidth="1"/>
    <col min="14087" max="14334" width="9.140625" style="167"/>
    <col min="14335" max="14335" width="5.140625" style="167" customWidth="1"/>
    <col min="14336" max="14336" width="37.42578125" style="167" customWidth="1"/>
    <col min="14337" max="14339" width="14.85546875" style="167" customWidth="1"/>
    <col min="14340" max="14341" width="9.140625" style="167"/>
    <col min="14342" max="14342" width="37" style="167" customWidth="1"/>
    <col min="14343" max="14590" width="9.140625" style="167"/>
    <col min="14591" max="14591" width="5.140625" style="167" customWidth="1"/>
    <col min="14592" max="14592" width="37.42578125" style="167" customWidth="1"/>
    <col min="14593" max="14595" width="14.85546875" style="167" customWidth="1"/>
    <col min="14596" max="14597" width="9.140625" style="167"/>
    <col min="14598" max="14598" width="37" style="167" customWidth="1"/>
    <col min="14599" max="14846" width="9.140625" style="167"/>
    <col min="14847" max="14847" width="5.140625" style="167" customWidth="1"/>
    <col min="14848" max="14848" width="37.42578125" style="167" customWidth="1"/>
    <col min="14849" max="14851" width="14.85546875" style="167" customWidth="1"/>
    <col min="14852" max="14853" width="9.140625" style="167"/>
    <col min="14854" max="14854" width="37" style="167" customWidth="1"/>
    <col min="14855" max="15102" width="9.140625" style="167"/>
    <col min="15103" max="15103" width="5.140625" style="167" customWidth="1"/>
    <col min="15104" max="15104" width="37.42578125" style="167" customWidth="1"/>
    <col min="15105" max="15107" width="14.85546875" style="167" customWidth="1"/>
    <col min="15108" max="15109" width="9.140625" style="167"/>
    <col min="15110" max="15110" width="37" style="167" customWidth="1"/>
    <col min="15111" max="15358" width="9.140625" style="167"/>
    <col min="15359" max="15359" width="5.140625" style="167" customWidth="1"/>
    <col min="15360" max="15360" width="37.42578125" style="167" customWidth="1"/>
    <col min="15361" max="15363" width="14.85546875" style="167" customWidth="1"/>
    <col min="15364" max="15365" width="9.140625" style="167"/>
    <col min="15366" max="15366" width="37" style="167" customWidth="1"/>
    <col min="15367" max="15614" width="9.140625" style="167"/>
    <col min="15615" max="15615" width="5.140625" style="167" customWidth="1"/>
    <col min="15616" max="15616" width="37.42578125" style="167" customWidth="1"/>
    <col min="15617" max="15619" width="14.85546875" style="167" customWidth="1"/>
    <col min="15620" max="15621" width="9.140625" style="167"/>
    <col min="15622" max="15622" width="37" style="167" customWidth="1"/>
    <col min="15623" max="15870" width="9.140625" style="167"/>
    <col min="15871" max="15871" width="5.140625" style="167" customWidth="1"/>
    <col min="15872" max="15872" width="37.42578125" style="167" customWidth="1"/>
    <col min="15873" max="15875" width="14.85546875" style="167" customWidth="1"/>
    <col min="15876" max="15877" width="9.140625" style="167"/>
    <col min="15878" max="15878" width="37" style="167" customWidth="1"/>
    <col min="15879" max="16126" width="9.140625" style="167"/>
    <col min="16127" max="16127" width="5.140625" style="167" customWidth="1"/>
    <col min="16128" max="16128" width="37.42578125" style="167" customWidth="1"/>
    <col min="16129" max="16131" width="14.85546875" style="167" customWidth="1"/>
    <col min="16132" max="16133" width="9.140625" style="167"/>
    <col min="16134" max="16134" width="37" style="167" customWidth="1"/>
    <col min="16135" max="16384" width="9.140625" style="167"/>
  </cols>
  <sheetData>
    <row r="1" spans="1:5" x14ac:dyDescent="0.25">
      <c r="A1" s="297"/>
      <c r="B1" s="297"/>
      <c r="C1" s="495" t="s">
        <v>688</v>
      </c>
      <c r="D1" s="495"/>
      <c r="E1" s="495"/>
    </row>
    <row r="2" spans="1:5" x14ac:dyDescent="0.25">
      <c r="B2" s="495" t="s">
        <v>638</v>
      </c>
      <c r="C2" s="495"/>
      <c r="D2" s="495"/>
      <c r="E2" s="495"/>
    </row>
    <row r="3" spans="1:5" x14ac:dyDescent="0.25">
      <c r="B3" s="495" t="s">
        <v>57</v>
      </c>
      <c r="C3" s="495"/>
      <c r="D3" s="495"/>
      <c r="E3" s="495"/>
    </row>
    <row r="4" spans="1:5" x14ac:dyDescent="0.25">
      <c r="B4" s="495" t="s">
        <v>639</v>
      </c>
      <c r="C4" s="495"/>
      <c r="D4" s="495"/>
      <c r="E4" s="495"/>
    </row>
    <row r="5" spans="1:5" x14ac:dyDescent="0.25">
      <c r="B5" s="495" t="s">
        <v>548</v>
      </c>
      <c r="C5" s="495"/>
      <c r="D5" s="495"/>
      <c r="E5" s="495"/>
    </row>
    <row r="6" spans="1:5" x14ac:dyDescent="0.25">
      <c r="B6" s="168"/>
      <c r="C6" s="495" t="s">
        <v>902</v>
      </c>
      <c r="D6" s="495"/>
      <c r="E6" s="495"/>
    </row>
    <row r="7" spans="1:5" x14ac:dyDescent="0.25">
      <c r="B7" s="168"/>
      <c r="E7" s="169" t="s">
        <v>694</v>
      </c>
    </row>
    <row r="8" spans="1:5" ht="14.25" customHeight="1" x14ac:dyDescent="0.25">
      <c r="A8" s="530"/>
      <c r="B8" s="530"/>
      <c r="C8" s="530"/>
      <c r="D8" s="530"/>
      <c r="E8" s="530"/>
    </row>
    <row r="9" spans="1:5" ht="60.6" customHeight="1" x14ac:dyDescent="0.25">
      <c r="A9" s="529" t="s">
        <v>868</v>
      </c>
      <c r="B9" s="529"/>
      <c r="C9" s="529"/>
      <c r="D9" s="529"/>
      <c r="E9" s="529"/>
    </row>
    <row r="10" spans="1:5" ht="18.75" customHeight="1" x14ac:dyDescent="0.25">
      <c r="E10" s="172" t="s">
        <v>550</v>
      </c>
    </row>
    <row r="11" spans="1:5" ht="28.15" customHeight="1" x14ac:dyDescent="0.25">
      <c r="A11" s="183" t="s">
        <v>1</v>
      </c>
      <c r="B11" s="528" t="s">
        <v>640</v>
      </c>
      <c r="C11" s="528"/>
      <c r="D11" s="528" t="s">
        <v>3</v>
      </c>
      <c r="E11" s="528"/>
    </row>
    <row r="12" spans="1:5" ht="32.450000000000003" customHeight="1" x14ac:dyDescent="0.25">
      <c r="A12" s="174">
        <v>1</v>
      </c>
      <c r="B12" s="532" t="s">
        <v>642</v>
      </c>
      <c r="C12" s="533"/>
      <c r="D12" s="525">
        <v>2011.1</v>
      </c>
      <c r="E12" s="526"/>
    </row>
    <row r="13" spans="1:5" s="178" customFormat="1" ht="32.450000000000003" customHeight="1" x14ac:dyDescent="0.25">
      <c r="A13" s="176" t="s">
        <v>608</v>
      </c>
      <c r="B13" s="532" t="s">
        <v>647</v>
      </c>
      <c r="C13" s="533"/>
      <c r="D13" s="525">
        <v>2352.6999999999998</v>
      </c>
      <c r="E13" s="526"/>
    </row>
    <row r="14" spans="1:5" s="178" customFormat="1" ht="32.450000000000003" customHeight="1" x14ac:dyDescent="0.25">
      <c r="A14" s="174">
        <v>3</v>
      </c>
      <c r="B14" s="532" t="s">
        <v>645</v>
      </c>
      <c r="C14" s="533"/>
      <c r="D14" s="525">
        <v>4732.3</v>
      </c>
      <c r="E14" s="526"/>
    </row>
    <row r="15" spans="1:5" s="178" customFormat="1" ht="32.450000000000003" customHeight="1" x14ac:dyDescent="0.25">
      <c r="A15" s="176" t="s">
        <v>610</v>
      </c>
      <c r="B15" s="532" t="s">
        <v>650</v>
      </c>
      <c r="C15" s="533"/>
      <c r="D15" s="525">
        <v>852.1</v>
      </c>
      <c r="E15" s="526"/>
    </row>
    <row r="16" spans="1:5" ht="32.450000000000003" customHeight="1" x14ac:dyDescent="0.25">
      <c r="A16" s="174">
        <v>5</v>
      </c>
      <c r="B16" s="532" t="s">
        <v>648</v>
      </c>
      <c r="C16" s="533"/>
      <c r="D16" s="537">
        <v>1991.8</v>
      </c>
      <c r="E16" s="538"/>
    </row>
    <row r="17" spans="1:5" ht="32.450000000000003" customHeight="1" x14ac:dyDescent="0.25">
      <c r="A17" s="176" t="s">
        <v>698</v>
      </c>
      <c r="B17" s="532" t="s">
        <v>644</v>
      </c>
      <c r="C17" s="533"/>
      <c r="D17" s="525">
        <v>2238.6999999999998</v>
      </c>
      <c r="E17" s="526"/>
    </row>
    <row r="18" spans="1:5" ht="32.450000000000003" customHeight="1" x14ac:dyDescent="0.25">
      <c r="A18" s="174">
        <v>7</v>
      </c>
      <c r="B18" s="532" t="s">
        <v>649</v>
      </c>
      <c r="C18" s="533"/>
      <c r="D18" s="525">
        <v>1877.8</v>
      </c>
      <c r="E18" s="526"/>
    </row>
    <row r="19" spans="1:5" ht="32.450000000000003" customHeight="1" x14ac:dyDescent="0.25">
      <c r="A19" s="176" t="s">
        <v>699</v>
      </c>
      <c r="B19" s="532" t="s">
        <v>646</v>
      </c>
      <c r="C19" s="533"/>
      <c r="D19" s="525">
        <v>966</v>
      </c>
      <c r="E19" s="526"/>
    </row>
    <row r="20" spans="1:5" ht="32.450000000000003" customHeight="1" x14ac:dyDescent="0.25">
      <c r="A20" s="174">
        <v>9</v>
      </c>
      <c r="B20" s="534" t="s">
        <v>651</v>
      </c>
      <c r="C20" s="534"/>
      <c r="D20" s="527">
        <v>1973</v>
      </c>
      <c r="E20" s="527"/>
    </row>
    <row r="21" spans="1:5" ht="18.75" customHeight="1" x14ac:dyDescent="0.25">
      <c r="A21" s="184"/>
      <c r="B21" s="535" t="s">
        <v>652</v>
      </c>
      <c r="C21" s="536"/>
      <c r="D21" s="531">
        <f>SUM(D12:E20)</f>
        <v>18995.499999999996</v>
      </c>
      <c r="E21" s="531"/>
    </row>
    <row r="24" spans="1:5" x14ac:dyDescent="0.25">
      <c r="C24" s="182"/>
    </row>
  </sheetData>
  <mergeCells count="30">
    <mergeCell ref="A9:E9"/>
    <mergeCell ref="A8:E8"/>
    <mergeCell ref="D21:E2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C6:E6"/>
    <mergeCell ref="B3:E3"/>
    <mergeCell ref="C1:E1"/>
    <mergeCell ref="B2:E2"/>
    <mergeCell ref="B4:E4"/>
    <mergeCell ref="B5:E5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workbookViewId="0">
      <selection activeCell="B8" sqref="B8:E8"/>
    </sheetView>
  </sheetViews>
  <sheetFormatPr defaultColWidth="9.140625" defaultRowHeight="15.75" x14ac:dyDescent="0.25"/>
  <cols>
    <col min="1" max="1" width="5.140625" style="167" customWidth="1"/>
    <col min="2" max="2" width="37" style="167" customWidth="1"/>
    <col min="3" max="3" width="14.85546875" style="167" customWidth="1"/>
    <col min="4" max="4" width="14.7109375" style="167" customWidth="1"/>
    <col min="5" max="5" width="14.85546875" style="167" customWidth="1"/>
    <col min="6" max="256" width="9.140625" style="167"/>
    <col min="257" max="257" width="5.140625" style="167" customWidth="1"/>
    <col min="258" max="258" width="37" style="167" customWidth="1"/>
    <col min="259" max="261" width="14.85546875" style="167" customWidth="1"/>
    <col min="262" max="512" width="9.140625" style="167"/>
    <col min="513" max="513" width="5.140625" style="167" customWidth="1"/>
    <col min="514" max="514" width="37" style="167" customWidth="1"/>
    <col min="515" max="517" width="14.85546875" style="167" customWidth="1"/>
    <col min="518" max="768" width="9.140625" style="167"/>
    <col min="769" max="769" width="5.140625" style="167" customWidth="1"/>
    <col min="770" max="770" width="37" style="167" customWidth="1"/>
    <col min="771" max="773" width="14.85546875" style="167" customWidth="1"/>
    <col min="774" max="1024" width="9.140625" style="167"/>
    <col min="1025" max="1025" width="5.140625" style="167" customWidth="1"/>
    <col min="1026" max="1026" width="37" style="167" customWidth="1"/>
    <col min="1027" max="1029" width="14.85546875" style="167" customWidth="1"/>
    <col min="1030" max="1280" width="9.140625" style="167"/>
    <col min="1281" max="1281" width="5.140625" style="167" customWidth="1"/>
    <col min="1282" max="1282" width="37" style="167" customWidth="1"/>
    <col min="1283" max="1285" width="14.85546875" style="167" customWidth="1"/>
    <col min="1286" max="1536" width="9.140625" style="167"/>
    <col min="1537" max="1537" width="5.140625" style="167" customWidth="1"/>
    <col min="1538" max="1538" width="37" style="167" customWidth="1"/>
    <col min="1539" max="1541" width="14.85546875" style="167" customWidth="1"/>
    <col min="1542" max="1792" width="9.140625" style="167"/>
    <col min="1793" max="1793" width="5.140625" style="167" customWidth="1"/>
    <col min="1794" max="1794" width="37" style="167" customWidth="1"/>
    <col min="1795" max="1797" width="14.85546875" style="167" customWidth="1"/>
    <col min="1798" max="2048" width="9.140625" style="167"/>
    <col min="2049" max="2049" width="5.140625" style="167" customWidth="1"/>
    <col min="2050" max="2050" width="37" style="167" customWidth="1"/>
    <col min="2051" max="2053" width="14.85546875" style="167" customWidth="1"/>
    <col min="2054" max="2304" width="9.140625" style="167"/>
    <col min="2305" max="2305" width="5.140625" style="167" customWidth="1"/>
    <col min="2306" max="2306" width="37" style="167" customWidth="1"/>
    <col min="2307" max="2309" width="14.85546875" style="167" customWidth="1"/>
    <col min="2310" max="2560" width="9.140625" style="167"/>
    <col min="2561" max="2561" width="5.140625" style="167" customWidth="1"/>
    <col min="2562" max="2562" width="37" style="167" customWidth="1"/>
    <col min="2563" max="2565" width="14.85546875" style="167" customWidth="1"/>
    <col min="2566" max="2816" width="9.140625" style="167"/>
    <col min="2817" max="2817" width="5.140625" style="167" customWidth="1"/>
    <col min="2818" max="2818" width="37" style="167" customWidth="1"/>
    <col min="2819" max="2821" width="14.85546875" style="167" customWidth="1"/>
    <col min="2822" max="3072" width="9.140625" style="167"/>
    <col min="3073" max="3073" width="5.140625" style="167" customWidth="1"/>
    <col min="3074" max="3074" width="37" style="167" customWidth="1"/>
    <col min="3075" max="3077" width="14.85546875" style="167" customWidth="1"/>
    <col min="3078" max="3328" width="9.140625" style="167"/>
    <col min="3329" max="3329" width="5.140625" style="167" customWidth="1"/>
    <col min="3330" max="3330" width="37" style="167" customWidth="1"/>
    <col min="3331" max="3333" width="14.85546875" style="167" customWidth="1"/>
    <col min="3334" max="3584" width="9.140625" style="167"/>
    <col min="3585" max="3585" width="5.140625" style="167" customWidth="1"/>
    <col min="3586" max="3586" width="37" style="167" customWidth="1"/>
    <col min="3587" max="3589" width="14.85546875" style="167" customWidth="1"/>
    <col min="3590" max="3840" width="9.140625" style="167"/>
    <col min="3841" max="3841" width="5.140625" style="167" customWidth="1"/>
    <col min="3842" max="3842" width="37" style="167" customWidth="1"/>
    <col min="3843" max="3845" width="14.85546875" style="167" customWidth="1"/>
    <col min="3846" max="4096" width="9.140625" style="167"/>
    <col min="4097" max="4097" width="5.140625" style="167" customWidth="1"/>
    <col min="4098" max="4098" width="37" style="167" customWidth="1"/>
    <col min="4099" max="4101" width="14.85546875" style="167" customWidth="1"/>
    <col min="4102" max="4352" width="9.140625" style="167"/>
    <col min="4353" max="4353" width="5.140625" style="167" customWidth="1"/>
    <col min="4354" max="4354" width="37" style="167" customWidth="1"/>
    <col min="4355" max="4357" width="14.85546875" style="167" customWidth="1"/>
    <col min="4358" max="4608" width="9.140625" style="167"/>
    <col min="4609" max="4609" width="5.140625" style="167" customWidth="1"/>
    <col min="4610" max="4610" width="37" style="167" customWidth="1"/>
    <col min="4611" max="4613" width="14.85546875" style="167" customWidth="1"/>
    <col min="4614" max="4864" width="9.140625" style="167"/>
    <col min="4865" max="4865" width="5.140625" style="167" customWidth="1"/>
    <col min="4866" max="4866" width="37" style="167" customWidth="1"/>
    <col min="4867" max="4869" width="14.85546875" style="167" customWidth="1"/>
    <col min="4870" max="5120" width="9.140625" style="167"/>
    <col min="5121" max="5121" width="5.140625" style="167" customWidth="1"/>
    <col min="5122" max="5122" width="37" style="167" customWidth="1"/>
    <col min="5123" max="5125" width="14.85546875" style="167" customWidth="1"/>
    <col min="5126" max="5376" width="9.140625" style="167"/>
    <col min="5377" max="5377" width="5.140625" style="167" customWidth="1"/>
    <col min="5378" max="5378" width="37" style="167" customWidth="1"/>
    <col min="5379" max="5381" width="14.85546875" style="167" customWidth="1"/>
    <col min="5382" max="5632" width="9.140625" style="167"/>
    <col min="5633" max="5633" width="5.140625" style="167" customWidth="1"/>
    <col min="5634" max="5634" width="37" style="167" customWidth="1"/>
    <col min="5635" max="5637" width="14.85546875" style="167" customWidth="1"/>
    <col min="5638" max="5888" width="9.140625" style="167"/>
    <col min="5889" max="5889" width="5.140625" style="167" customWidth="1"/>
    <col min="5890" max="5890" width="37" style="167" customWidth="1"/>
    <col min="5891" max="5893" width="14.85546875" style="167" customWidth="1"/>
    <col min="5894" max="6144" width="9.140625" style="167"/>
    <col min="6145" max="6145" width="5.140625" style="167" customWidth="1"/>
    <col min="6146" max="6146" width="37" style="167" customWidth="1"/>
    <col min="6147" max="6149" width="14.85546875" style="167" customWidth="1"/>
    <col min="6150" max="6400" width="9.140625" style="167"/>
    <col min="6401" max="6401" width="5.140625" style="167" customWidth="1"/>
    <col min="6402" max="6402" width="37" style="167" customWidth="1"/>
    <col min="6403" max="6405" width="14.85546875" style="167" customWidth="1"/>
    <col min="6406" max="6656" width="9.140625" style="167"/>
    <col min="6657" max="6657" width="5.140625" style="167" customWidth="1"/>
    <col min="6658" max="6658" width="37" style="167" customWidth="1"/>
    <col min="6659" max="6661" width="14.85546875" style="167" customWidth="1"/>
    <col min="6662" max="6912" width="9.140625" style="167"/>
    <col min="6913" max="6913" width="5.140625" style="167" customWidth="1"/>
    <col min="6914" max="6914" width="37" style="167" customWidth="1"/>
    <col min="6915" max="6917" width="14.85546875" style="167" customWidth="1"/>
    <col min="6918" max="7168" width="9.140625" style="167"/>
    <col min="7169" max="7169" width="5.140625" style="167" customWidth="1"/>
    <col min="7170" max="7170" width="37" style="167" customWidth="1"/>
    <col min="7171" max="7173" width="14.85546875" style="167" customWidth="1"/>
    <col min="7174" max="7424" width="9.140625" style="167"/>
    <col min="7425" max="7425" width="5.140625" style="167" customWidth="1"/>
    <col min="7426" max="7426" width="37" style="167" customWidth="1"/>
    <col min="7427" max="7429" width="14.85546875" style="167" customWidth="1"/>
    <col min="7430" max="7680" width="9.140625" style="167"/>
    <col min="7681" max="7681" width="5.140625" style="167" customWidth="1"/>
    <col min="7682" max="7682" width="37" style="167" customWidth="1"/>
    <col min="7683" max="7685" width="14.85546875" style="167" customWidth="1"/>
    <col min="7686" max="7936" width="9.140625" style="167"/>
    <col min="7937" max="7937" width="5.140625" style="167" customWidth="1"/>
    <col min="7938" max="7938" width="37" style="167" customWidth="1"/>
    <col min="7939" max="7941" width="14.85546875" style="167" customWidth="1"/>
    <col min="7942" max="8192" width="9.140625" style="167"/>
    <col min="8193" max="8193" width="5.140625" style="167" customWidth="1"/>
    <col min="8194" max="8194" width="37" style="167" customWidth="1"/>
    <col min="8195" max="8197" width="14.85546875" style="167" customWidth="1"/>
    <col min="8198" max="8448" width="9.140625" style="167"/>
    <col min="8449" max="8449" width="5.140625" style="167" customWidth="1"/>
    <col min="8450" max="8450" width="37" style="167" customWidth="1"/>
    <col min="8451" max="8453" width="14.85546875" style="167" customWidth="1"/>
    <col min="8454" max="8704" width="9.140625" style="167"/>
    <col min="8705" max="8705" width="5.140625" style="167" customWidth="1"/>
    <col min="8706" max="8706" width="37" style="167" customWidth="1"/>
    <col min="8707" max="8709" width="14.85546875" style="167" customWidth="1"/>
    <col min="8710" max="8960" width="9.140625" style="167"/>
    <col min="8961" max="8961" width="5.140625" style="167" customWidth="1"/>
    <col min="8962" max="8962" width="37" style="167" customWidth="1"/>
    <col min="8963" max="8965" width="14.85546875" style="167" customWidth="1"/>
    <col min="8966" max="9216" width="9.140625" style="167"/>
    <col min="9217" max="9217" width="5.140625" style="167" customWidth="1"/>
    <col min="9218" max="9218" width="37" style="167" customWidth="1"/>
    <col min="9219" max="9221" width="14.85546875" style="167" customWidth="1"/>
    <col min="9222" max="9472" width="9.140625" style="167"/>
    <col min="9473" max="9473" width="5.140625" style="167" customWidth="1"/>
    <col min="9474" max="9474" width="37" style="167" customWidth="1"/>
    <col min="9475" max="9477" width="14.85546875" style="167" customWidth="1"/>
    <col min="9478" max="9728" width="9.140625" style="167"/>
    <col min="9729" max="9729" width="5.140625" style="167" customWidth="1"/>
    <col min="9730" max="9730" width="37" style="167" customWidth="1"/>
    <col min="9731" max="9733" width="14.85546875" style="167" customWidth="1"/>
    <col min="9734" max="9984" width="9.140625" style="167"/>
    <col min="9985" max="9985" width="5.140625" style="167" customWidth="1"/>
    <col min="9986" max="9986" width="37" style="167" customWidth="1"/>
    <col min="9987" max="9989" width="14.85546875" style="167" customWidth="1"/>
    <col min="9990" max="10240" width="9.140625" style="167"/>
    <col min="10241" max="10241" width="5.140625" style="167" customWidth="1"/>
    <col min="10242" max="10242" width="37" style="167" customWidth="1"/>
    <col min="10243" max="10245" width="14.85546875" style="167" customWidth="1"/>
    <col min="10246" max="10496" width="9.140625" style="167"/>
    <col min="10497" max="10497" width="5.140625" style="167" customWidth="1"/>
    <col min="10498" max="10498" width="37" style="167" customWidth="1"/>
    <col min="10499" max="10501" width="14.85546875" style="167" customWidth="1"/>
    <col min="10502" max="10752" width="9.140625" style="167"/>
    <col min="10753" max="10753" width="5.140625" style="167" customWidth="1"/>
    <col min="10754" max="10754" width="37" style="167" customWidth="1"/>
    <col min="10755" max="10757" width="14.85546875" style="167" customWidth="1"/>
    <col min="10758" max="11008" width="9.140625" style="167"/>
    <col min="11009" max="11009" width="5.140625" style="167" customWidth="1"/>
    <col min="11010" max="11010" width="37" style="167" customWidth="1"/>
    <col min="11011" max="11013" width="14.85546875" style="167" customWidth="1"/>
    <col min="11014" max="11264" width="9.140625" style="167"/>
    <col min="11265" max="11265" width="5.140625" style="167" customWidth="1"/>
    <col min="11266" max="11266" width="37" style="167" customWidth="1"/>
    <col min="11267" max="11269" width="14.85546875" style="167" customWidth="1"/>
    <col min="11270" max="11520" width="9.140625" style="167"/>
    <col min="11521" max="11521" width="5.140625" style="167" customWidth="1"/>
    <col min="11522" max="11522" width="37" style="167" customWidth="1"/>
    <col min="11523" max="11525" width="14.85546875" style="167" customWidth="1"/>
    <col min="11526" max="11776" width="9.140625" style="167"/>
    <col min="11777" max="11777" width="5.140625" style="167" customWidth="1"/>
    <col min="11778" max="11778" width="37" style="167" customWidth="1"/>
    <col min="11779" max="11781" width="14.85546875" style="167" customWidth="1"/>
    <col min="11782" max="12032" width="9.140625" style="167"/>
    <col min="12033" max="12033" width="5.140625" style="167" customWidth="1"/>
    <col min="12034" max="12034" width="37" style="167" customWidth="1"/>
    <col min="12035" max="12037" width="14.85546875" style="167" customWidth="1"/>
    <col min="12038" max="12288" width="9.140625" style="167"/>
    <col min="12289" max="12289" width="5.140625" style="167" customWidth="1"/>
    <col min="12290" max="12290" width="37" style="167" customWidth="1"/>
    <col min="12291" max="12293" width="14.85546875" style="167" customWidth="1"/>
    <col min="12294" max="12544" width="9.140625" style="167"/>
    <col min="12545" max="12545" width="5.140625" style="167" customWidth="1"/>
    <col min="12546" max="12546" width="37" style="167" customWidth="1"/>
    <col min="12547" max="12549" width="14.85546875" style="167" customWidth="1"/>
    <col min="12550" max="12800" width="9.140625" style="167"/>
    <col min="12801" max="12801" width="5.140625" style="167" customWidth="1"/>
    <col min="12802" max="12802" width="37" style="167" customWidth="1"/>
    <col min="12803" max="12805" width="14.85546875" style="167" customWidth="1"/>
    <col min="12806" max="13056" width="9.140625" style="167"/>
    <col min="13057" max="13057" width="5.140625" style="167" customWidth="1"/>
    <col min="13058" max="13058" width="37" style="167" customWidth="1"/>
    <col min="13059" max="13061" width="14.85546875" style="167" customWidth="1"/>
    <col min="13062" max="13312" width="9.140625" style="167"/>
    <col min="13313" max="13313" width="5.140625" style="167" customWidth="1"/>
    <col min="13314" max="13314" width="37" style="167" customWidth="1"/>
    <col min="13315" max="13317" width="14.85546875" style="167" customWidth="1"/>
    <col min="13318" max="13568" width="9.140625" style="167"/>
    <col min="13569" max="13569" width="5.140625" style="167" customWidth="1"/>
    <col min="13570" max="13570" width="37" style="167" customWidth="1"/>
    <col min="13571" max="13573" width="14.85546875" style="167" customWidth="1"/>
    <col min="13574" max="13824" width="9.140625" style="167"/>
    <col min="13825" max="13825" width="5.140625" style="167" customWidth="1"/>
    <col min="13826" max="13826" width="37" style="167" customWidth="1"/>
    <col min="13827" max="13829" width="14.85546875" style="167" customWidth="1"/>
    <col min="13830" max="14080" width="9.140625" style="167"/>
    <col min="14081" max="14081" width="5.140625" style="167" customWidth="1"/>
    <col min="14082" max="14082" width="37" style="167" customWidth="1"/>
    <col min="14083" max="14085" width="14.85546875" style="167" customWidth="1"/>
    <col min="14086" max="14336" width="9.140625" style="167"/>
    <col min="14337" max="14337" width="5.140625" style="167" customWidth="1"/>
    <col min="14338" max="14338" width="37" style="167" customWidth="1"/>
    <col min="14339" max="14341" width="14.85546875" style="167" customWidth="1"/>
    <col min="14342" max="14592" width="9.140625" style="167"/>
    <col min="14593" max="14593" width="5.140625" style="167" customWidth="1"/>
    <col min="14594" max="14594" width="37" style="167" customWidth="1"/>
    <col min="14595" max="14597" width="14.85546875" style="167" customWidth="1"/>
    <col min="14598" max="14848" width="9.140625" style="167"/>
    <col min="14849" max="14849" width="5.140625" style="167" customWidth="1"/>
    <col min="14850" max="14850" width="37" style="167" customWidth="1"/>
    <col min="14851" max="14853" width="14.85546875" style="167" customWidth="1"/>
    <col min="14854" max="15104" width="9.140625" style="167"/>
    <col min="15105" max="15105" width="5.140625" style="167" customWidth="1"/>
    <col min="15106" max="15106" width="37" style="167" customWidth="1"/>
    <col min="15107" max="15109" width="14.85546875" style="167" customWidth="1"/>
    <col min="15110" max="15360" width="9.140625" style="167"/>
    <col min="15361" max="15361" width="5.140625" style="167" customWidth="1"/>
    <col min="15362" max="15362" width="37" style="167" customWidth="1"/>
    <col min="15363" max="15365" width="14.85546875" style="167" customWidth="1"/>
    <col min="15366" max="15616" width="9.140625" style="167"/>
    <col min="15617" max="15617" width="5.140625" style="167" customWidth="1"/>
    <col min="15618" max="15618" width="37" style="167" customWidth="1"/>
    <col min="15619" max="15621" width="14.85546875" style="167" customWidth="1"/>
    <col min="15622" max="15872" width="9.140625" style="167"/>
    <col min="15873" max="15873" width="5.140625" style="167" customWidth="1"/>
    <col min="15874" max="15874" width="37" style="167" customWidth="1"/>
    <col min="15875" max="15877" width="14.85546875" style="167" customWidth="1"/>
    <col min="15878" max="16128" width="9.140625" style="167"/>
    <col min="16129" max="16129" width="5.140625" style="167" customWidth="1"/>
    <col min="16130" max="16130" width="37" style="167" customWidth="1"/>
    <col min="16131" max="16133" width="14.8554687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688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ht="14.25" customHeight="1" x14ac:dyDescent="0.25">
      <c r="C6" s="495" t="s">
        <v>902</v>
      </c>
      <c r="D6" s="495"/>
      <c r="E6" s="495"/>
    </row>
    <row r="7" spans="1:5" ht="14.25" customHeight="1" x14ac:dyDescent="0.25">
      <c r="C7" s="292"/>
      <c r="E7" s="352" t="s">
        <v>700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30.6" customHeight="1" x14ac:dyDescent="0.25">
      <c r="A9" s="170"/>
      <c r="B9" s="529" t="s">
        <v>712</v>
      </c>
      <c r="C9" s="529"/>
      <c r="D9" s="529"/>
      <c r="E9" s="529"/>
    </row>
    <row r="10" spans="1:5" ht="13.9" customHeight="1" x14ac:dyDescent="0.25">
      <c r="C10" s="171"/>
      <c r="D10" s="171"/>
      <c r="E10" s="300" t="s">
        <v>550</v>
      </c>
    </row>
    <row r="11" spans="1:5" ht="28.9" customHeight="1" x14ac:dyDescent="0.25">
      <c r="A11" s="183" t="s">
        <v>1</v>
      </c>
      <c r="B11" s="528" t="s">
        <v>640</v>
      </c>
      <c r="C11" s="528"/>
      <c r="D11" s="528"/>
      <c r="E11" s="183" t="s">
        <v>3</v>
      </c>
    </row>
    <row r="12" spans="1:5" ht="31.9" customHeight="1" x14ac:dyDescent="0.25">
      <c r="A12" s="174">
        <v>1</v>
      </c>
      <c r="B12" s="534" t="s">
        <v>642</v>
      </c>
      <c r="C12" s="534"/>
      <c r="D12" s="534"/>
      <c r="E12" s="175">
        <v>2090.6</v>
      </c>
    </row>
    <row r="13" spans="1:5" s="178" customFormat="1" ht="31.9" customHeight="1" x14ac:dyDescent="0.25">
      <c r="A13" s="176" t="s">
        <v>608</v>
      </c>
      <c r="B13" s="534" t="s">
        <v>647</v>
      </c>
      <c r="C13" s="534"/>
      <c r="D13" s="534"/>
      <c r="E13" s="175">
        <v>896.2</v>
      </c>
    </row>
    <row r="14" spans="1:5" s="178" customFormat="1" ht="31.9" customHeight="1" x14ac:dyDescent="0.25">
      <c r="A14" s="176" t="s">
        <v>609</v>
      </c>
      <c r="B14" s="532" t="s">
        <v>645</v>
      </c>
      <c r="C14" s="541"/>
      <c r="D14" s="533"/>
      <c r="E14" s="175">
        <v>4937.6000000000004</v>
      </c>
    </row>
    <row r="15" spans="1:5" s="178" customFormat="1" ht="31.9" customHeight="1" x14ac:dyDescent="0.25">
      <c r="A15" s="176" t="s">
        <v>610</v>
      </c>
      <c r="B15" s="534" t="s">
        <v>650</v>
      </c>
      <c r="C15" s="534"/>
      <c r="D15" s="534"/>
      <c r="E15" s="175">
        <v>2519.5</v>
      </c>
    </row>
    <row r="16" spans="1:5" ht="31.9" customHeight="1" x14ac:dyDescent="0.25">
      <c r="A16" s="176" t="s">
        <v>689</v>
      </c>
      <c r="B16" s="534" t="s">
        <v>648</v>
      </c>
      <c r="C16" s="534"/>
      <c r="D16" s="534"/>
      <c r="E16" s="179">
        <v>2033.9</v>
      </c>
    </row>
    <row r="17" spans="1:5" ht="31.9" customHeight="1" x14ac:dyDescent="0.25">
      <c r="A17" s="176" t="s">
        <v>698</v>
      </c>
      <c r="B17" s="534" t="s">
        <v>644</v>
      </c>
      <c r="C17" s="534"/>
      <c r="D17" s="534"/>
      <c r="E17" s="175">
        <v>1646</v>
      </c>
    </row>
    <row r="18" spans="1:5" ht="31.9" customHeight="1" x14ac:dyDescent="0.25">
      <c r="A18" s="176" t="s">
        <v>690</v>
      </c>
      <c r="B18" s="534" t="s">
        <v>649</v>
      </c>
      <c r="C18" s="534"/>
      <c r="D18" s="534"/>
      <c r="E18" s="175">
        <v>1660.9</v>
      </c>
    </row>
    <row r="19" spans="1:5" ht="31.9" customHeight="1" x14ac:dyDescent="0.25">
      <c r="A19" s="176" t="s">
        <v>699</v>
      </c>
      <c r="B19" s="534" t="s">
        <v>646</v>
      </c>
      <c r="C19" s="534"/>
      <c r="D19" s="534"/>
      <c r="E19" s="175">
        <v>1926.3</v>
      </c>
    </row>
    <row r="20" spans="1:5" ht="31.9" customHeight="1" x14ac:dyDescent="0.25">
      <c r="A20" s="176" t="s">
        <v>870</v>
      </c>
      <c r="B20" s="534" t="s">
        <v>651</v>
      </c>
      <c r="C20" s="534"/>
      <c r="D20" s="534"/>
      <c r="E20" s="179">
        <v>1753.3</v>
      </c>
    </row>
    <row r="21" spans="1:5" ht="18.75" customHeight="1" x14ac:dyDescent="0.25">
      <c r="A21" s="184"/>
      <c r="B21" s="535" t="s">
        <v>652</v>
      </c>
      <c r="C21" s="540"/>
      <c r="D21" s="536"/>
      <c r="E21" s="177">
        <f>SUM(E12:E20)</f>
        <v>19464.3</v>
      </c>
    </row>
  </sheetData>
  <mergeCells count="16">
    <mergeCell ref="B18:D18"/>
    <mergeCell ref="B19:D19"/>
    <mergeCell ref="B20:D20"/>
    <mergeCell ref="B21:D21"/>
    <mergeCell ref="B11:D11"/>
    <mergeCell ref="B12:D12"/>
    <mergeCell ref="B13:D13"/>
    <mergeCell ref="B15:D15"/>
    <mergeCell ref="B16:D16"/>
    <mergeCell ref="B14:D14"/>
    <mergeCell ref="B3:E3"/>
    <mergeCell ref="B8:E8"/>
    <mergeCell ref="B9:E9"/>
    <mergeCell ref="A1:B1"/>
    <mergeCell ref="B17:D17"/>
    <mergeCell ref="C6:E6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"/>
  <sheetViews>
    <sheetView workbookViewId="0">
      <selection sqref="A1:B1"/>
    </sheetView>
  </sheetViews>
  <sheetFormatPr defaultColWidth="9.140625" defaultRowHeight="15.75" x14ac:dyDescent="0.25"/>
  <cols>
    <col min="1" max="1" width="4.85546875" style="167" customWidth="1"/>
    <col min="2" max="2" width="39.5703125" style="167" customWidth="1"/>
    <col min="3" max="4" width="14.85546875" style="167" customWidth="1"/>
    <col min="5" max="5" width="16.28515625" style="167" customWidth="1"/>
    <col min="6" max="252" width="9.140625" style="167"/>
    <col min="253" max="253" width="6.85546875" style="167" customWidth="1"/>
    <col min="254" max="254" width="39.5703125" style="167" customWidth="1"/>
    <col min="255" max="256" width="14.85546875" style="167" customWidth="1"/>
    <col min="257" max="257" width="16.28515625" style="167" customWidth="1"/>
    <col min="258" max="258" width="9.140625" style="167"/>
    <col min="259" max="259" width="11.5703125" style="167" customWidth="1"/>
    <col min="260" max="260" width="11.85546875" style="167" customWidth="1"/>
    <col min="261" max="261" width="9.5703125" style="167" customWidth="1"/>
    <col min="262" max="508" width="9.140625" style="167"/>
    <col min="509" max="509" width="6.85546875" style="167" customWidth="1"/>
    <col min="510" max="510" width="39.5703125" style="167" customWidth="1"/>
    <col min="511" max="512" width="14.85546875" style="167" customWidth="1"/>
    <col min="513" max="513" width="16.28515625" style="167" customWidth="1"/>
    <col min="514" max="514" width="9.140625" style="167"/>
    <col min="515" max="515" width="11.5703125" style="167" customWidth="1"/>
    <col min="516" max="516" width="11.85546875" style="167" customWidth="1"/>
    <col min="517" max="517" width="9.5703125" style="167" customWidth="1"/>
    <col min="518" max="764" width="9.140625" style="167"/>
    <col min="765" max="765" width="6.85546875" style="167" customWidth="1"/>
    <col min="766" max="766" width="39.5703125" style="167" customWidth="1"/>
    <col min="767" max="768" width="14.85546875" style="167" customWidth="1"/>
    <col min="769" max="769" width="16.28515625" style="167" customWidth="1"/>
    <col min="770" max="770" width="9.140625" style="167"/>
    <col min="771" max="771" width="11.5703125" style="167" customWidth="1"/>
    <col min="772" max="772" width="11.85546875" style="167" customWidth="1"/>
    <col min="773" max="773" width="9.5703125" style="167" customWidth="1"/>
    <col min="774" max="1020" width="9.140625" style="167"/>
    <col min="1021" max="1021" width="6.85546875" style="167" customWidth="1"/>
    <col min="1022" max="1022" width="39.5703125" style="167" customWidth="1"/>
    <col min="1023" max="1024" width="14.85546875" style="167" customWidth="1"/>
    <col min="1025" max="1025" width="16.28515625" style="167" customWidth="1"/>
    <col min="1026" max="1026" width="9.140625" style="167"/>
    <col min="1027" max="1027" width="11.5703125" style="167" customWidth="1"/>
    <col min="1028" max="1028" width="11.85546875" style="167" customWidth="1"/>
    <col min="1029" max="1029" width="9.5703125" style="167" customWidth="1"/>
    <col min="1030" max="1276" width="9.140625" style="167"/>
    <col min="1277" max="1277" width="6.85546875" style="167" customWidth="1"/>
    <col min="1278" max="1278" width="39.5703125" style="167" customWidth="1"/>
    <col min="1279" max="1280" width="14.85546875" style="167" customWidth="1"/>
    <col min="1281" max="1281" width="16.28515625" style="167" customWidth="1"/>
    <col min="1282" max="1282" width="9.140625" style="167"/>
    <col min="1283" max="1283" width="11.5703125" style="167" customWidth="1"/>
    <col min="1284" max="1284" width="11.85546875" style="167" customWidth="1"/>
    <col min="1285" max="1285" width="9.5703125" style="167" customWidth="1"/>
    <col min="1286" max="1532" width="9.140625" style="167"/>
    <col min="1533" max="1533" width="6.85546875" style="167" customWidth="1"/>
    <col min="1534" max="1534" width="39.5703125" style="167" customWidth="1"/>
    <col min="1535" max="1536" width="14.85546875" style="167" customWidth="1"/>
    <col min="1537" max="1537" width="16.28515625" style="167" customWidth="1"/>
    <col min="1538" max="1538" width="9.140625" style="167"/>
    <col min="1539" max="1539" width="11.5703125" style="167" customWidth="1"/>
    <col min="1540" max="1540" width="11.85546875" style="167" customWidth="1"/>
    <col min="1541" max="1541" width="9.5703125" style="167" customWidth="1"/>
    <col min="1542" max="1788" width="9.140625" style="167"/>
    <col min="1789" max="1789" width="6.85546875" style="167" customWidth="1"/>
    <col min="1790" max="1790" width="39.5703125" style="167" customWidth="1"/>
    <col min="1791" max="1792" width="14.85546875" style="167" customWidth="1"/>
    <col min="1793" max="1793" width="16.28515625" style="167" customWidth="1"/>
    <col min="1794" max="1794" width="9.140625" style="167"/>
    <col min="1795" max="1795" width="11.5703125" style="167" customWidth="1"/>
    <col min="1796" max="1796" width="11.85546875" style="167" customWidth="1"/>
    <col min="1797" max="1797" width="9.5703125" style="167" customWidth="1"/>
    <col min="1798" max="2044" width="9.140625" style="167"/>
    <col min="2045" max="2045" width="6.85546875" style="167" customWidth="1"/>
    <col min="2046" max="2046" width="39.5703125" style="167" customWidth="1"/>
    <col min="2047" max="2048" width="14.85546875" style="167" customWidth="1"/>
    <col min="2049" max="2049" width="16.28515625" style="167" customWidth="1"/>
    <col min="2050" max="2050" width="9.140625" style="167"/>
    <col min="2051" max="2051" width="11.5703125" style="167" customWidth="1"/>
    <col min="2052" max="2052" width="11.85546875" style="167" customWidth="1"/>
    <col min="2053" max="2053" width="9.5703125" style="167" customWidth="1"/>
    <col min="2054" max="2300" width="9.140625" style="167"/>
    <col min="2301" max="2301" width="6.85546875" style="167" customWidth="1"/>
    <col min="2302" max="2302" width="39.5703125" style="167" customWidth="1"/>
    <col min="2303" max="2304" width="14.85546875" style="167" customWidth="1"/>
    <col min="2305" max="2305" width="16.28515625" style="167" customWidth="1"/>
    <col min="2306" max="2306" width="9.140625" style="167"/>
    <col min="2307" max="2307" width="11.5703125" style="167" customWidth="1"/>
    <col min="2308" max="2308" width="11.85546875" style="167" customWidth="1"/>
    <col min="2309" max="2309" width="9.5703125" style="167" customWidth="1"/>
    <col min="2310" max="2556" width="9.140625" style="167"/>
    <col min="2557" max="2557" width="6.85546875" style="167" customWidth="1"/>
    <col min="2558" max="2558" width="39.5703125" style="167" customWidth="1"/>
    <col min="2559" max="2560" width="14.85546875" style="167" customWidth="1"/>
    <col min="2561" max="2561" width="16.28515625" style="167" customWidth="1"/>
    <col min="2562" max="2562" width="9.140625" style="167"/>
    <col min="2563" max="2563" width="11.5703125" style="167" customWidth="1"/>
    <col min="2564" max="2564" width="11.85546875" style="167" customWidth="1"/>
    <col min="2565" max="2565" width="9.5703125" style="167" customWidth="1"/>
    <col min="2566" max="2812" width="9.140625" style="167"/>
    <col min="2813" max="2813" width="6.85546875" style="167" customWidth="1"/>
    <col min="2814" max="2814" width="39.5703125" style="167" customWidth="1"/>
    <col min="2815" max="2816" width="14.85546875" style="167" customWidth="1"/>
    <col min="2817" max="2817" width="16.28515625" style="167" customWidth="1"/>
    <col min="2818" max="2818" width="9.140625" style="167"/>
    <col min="2819" max="2819" width="11.5703125" style="167" customWidth="1"/>
    <col min="2820" max="2820" width="11.85546875" style="167" customWidth="1"/>
    <col min="2821" max="2821" width="9.5703125" style="167" customWidth="1"/>
    <col min="2822" max="3068" width="9.140625" style="167"/>
    <col min="3069" max="3069" width="6.85546875" style="167" customWidth="1"/>
    <col min="3070" max="3070" width="39.5703125" style="167" customWidth="1"/>
    <col min="3071" max="3072" width="14.85546875" style="167" customWidth="1"/>
    <col min="3073" max="3073" width="16.28515625" style="167" customWidth="1"/>
    <col min="3074" max="3074" width="9.140625" style="167"/>
    <col min="3075" max="3075" width="11.5703125" style="167" customWidth="1"/>
    <col min="3076" max="3076" width="11.85546875" style="167" customWidth="1"/>
    <col min="3077" max="3077" width="9.5703125" style="167" customWidth="1"/>
    <col min="3078" max="3324" width="9.140625" style="167"/>
    <col min="3325" max="3325" width="6.85546875" style="167" customWidth="1"/>
    <col min="3326" max="3326" width="39.5703125" style="167" customWidth="1"/>
    <col min="3327" max="3328" width="14.85546875" style="167" customWidth="1"/>
    <col min="3329" max="3329" width="16.28515625" style="167" customWidth="1"/>
    <col min="3330" max="3330" width="9.140625" style="167"/>
    <col min="3331" max="3331" width="11.5703125" style="167" customWidth="1"/>
    <col min="3332" max="3332" width="11.85546875" style="167" customWidth="1"/>
    <col min="3333" max="3333" width="9.5703125" style="167" customWidth="1"/>
    <col min="3334" max="3580" width="9.140625" style="167"/>
    <col min="3581" max="3581" width="6.85546875" style="167" customWidth="1"/>
    <col min="3582" max="3582" width="39.5703125" style="167" customWidth="1"/>
    <col min="3583" max="3584" width="14.85546875" style="167" customWidth="1"/>
    <col min="3585" max="3585" width="16.28515625" style="167" customWidth="1"/>
    <col min="3586" max="3586" width="9.140625" style="167"/>
    <col min="3587" max="3587" width="11.5703125" style="167" customWidth="1"/>
    <col min="3588" max="3588" width="11.85546875" style="167" customWidth="1"/>
    <col min="3589" max="3589" width="9.5703125" style="167" customWidth="1"/>
    <col min="3590" max="3836" width="9.140625" style="167"/>
    <col min="3837" max="3837" width="6.85546875" style="167" customWidth="1"/>
    <col min="3838" max="3838" width="39.5703125" style="167" customWidth="1"/>
    <col min="3839" max="3840" width="14.85546875" style="167" customWidth="1"/>
    <col min="3841" max="3841" width="16.28515625" style="167" customWidth="1"/>
    <col min="3842" max="3842" width="9.140625" style="167"/>
    <col min="3843" max="3843" width="11.5703125" style="167" customWidth="1"/>
    <col min="3844" max="3844" width="11.85546875" style="167" customWidth="1"/>
    <col min="3845" max="3845" width="9.5703125" style="167" customWidth="1"/>
    <col min="3846" max="4092" width="9.140625" style="167"/>
    <col min="4093" max="4093" width="6.85546875" style="167" customWidth="1"/>
    <col min="4094" max="4094" width="39.5703125" style="167" customWidth="1"/>
    <col min="4095" max="4096" width="14.85546875" style="167" customWidth="1"/>
    <col min="4097" max="4097" width="16.28515625" style="167" customWidth="1"/>
    <col min="4098" max="4098" width="9.140625" style="167"/>
    <col min="4099" max="4099" width="11.5703125" style="167" customWidth="1"/>
    <col min="4100" max="4100" width="11.85546875" style="167" customWidth="1"/>
    <col min="4101" max="4101" width="9.5703125" style="167" customWidth="1"/>
    <col min="4102" max="4348" width="9.140625" style="167"/>
    <col min="4349" max="4349" width="6.85546875" style="167" customWidth="1"/>
    <col min="4350" max="4350" width="39.5703125" style="167" customWidth="1"/>
    <col min="4351" max="4352" width="14.85546875" style="167" customWidth="1"/>
    <col min="4353" max="4353" width="16.28515625" style="167" customWidth="1"/>
    <col min="4354" max="4354" width="9.140625" style="167"/>
    <col min="4355" max="4355" width="11.5703125" style="167" customWidth="1"/>
    <col min="4356" max="4356" width="11.85546875" style="167" customWidth="1"/>
    <col min="4357" max="4357" width="9.5703125" style="167" customWidth="1"/>
    <col min="4358" max="4604" width="9.140625" style="167"/>
    <col min="4605" max="4605" width="6.85546875" style="167" customWidth="1"/>
    <col min="4606" max="4606" width="39.5703125" style="167" customWidth="1"/>
    <col min="4607" max="4608" width="14.85546875" style="167" customWidth="1"/>
    <col min="4609" max="4609" width="16.28515625" style="167" customWidth="1"/>
    <col min="4610" max="4610" width="9.140625" style="167"/>
    <col min="4611" max="4611" width="11.5703125" style="167" customWidth="1"/>
    <col min="4612" max="4612" width="11.85546875" style="167" customWidth="1"/>
    <col min="4613" max="4613" width="9.5703125" style="167" customWidth="1"/>
    <col min="4614" max="4860" width="9.140625" style="167"/>
    <col min="4861" max="4861" width="6.85546875" style="167" customWidth="1"/>
    <col min="4862" max="4862" width="39.5703125" style="167" customWidth="1"/>
    <col min="4863" max="4864" width="14.85546875" style="167" customWidth="1"/>
    <col min="4865" max="4865" width="16.28515625" style="167" customWidth="1"/>
    <col min="4866" max="4866" width="9.140625" style="167"/>
    <col min="4867" max="4867" width="11.5703125" style="167" customWidth="1"/>
    <col min="4868" max="4868" width="11.85546875" style="167" customWidth="1"/>
    <col min="4869" max="4869" width="9.5703125" style="167" customWidth="1"/>
    <col min="4870" max="5116" width="9.140625" style="167"/>
    <col min="5117" max="5117" width="6.85546875" style="167" customWidth="1"/>
    <col min="5118" max="5118" width="39.5703125" style="167" customWidth="1"/>
    <col min="5119" max="5120" width="14.85546875" style="167" customWidth="1"/>
    <col min="5121" max="5121" width="16.28515625" style="167" customWidth="1"/>
    <col min="5122" max="5122" width="9.140625" style="167"/>
    <col min="5123" max="5123" width="11.5703125" style="167" customWidth="1"/>
    <col min="5124" max="5124" width="11.85546875" style="167" customWidth="1"/>
    <col min="5125" max="5125" width="9.5703125" style="167" customWidth="1"/>
    <col min="5126" max="5372" width="9.140625" style="167"/>
    <col min="5373" max="5373" width="6.85546875" style="167" customWidth="1"/>
    <col min="5374" max="5374" width="39.5703125" style="167" customWidth="1"/>
    <col min="5375" max="5376" width="14.85546875" style="167" customWidth="1"/>
    <col min="5377" max="5377" width="16.28515625" style="167" customWidth="1"/>
    <col min="5378" max="5378" width="9.140625" style="167"/>
    <col min="5379" max="5379" width="11.5703125" style="167" customWidth="1"/>
    <col min="5380" max="5380" width="11.85546875" style="167" customWidth="1"/>
    <col min="5381" max="5381" width="9.5703125" style="167" customWidth="1"/>
    <col min="5382" max="5628" width="9.140625" style="167"/>
    <col min="5629" max="5629" width="6.85546875" style="167" customWidth="1"/>
    <col min="5630" max="5630" width="39.5703125" style="167" customWidth="1"/>
    <col min="5631" max="5632" width="14.85546875" style="167" customWidth="1"/>
    <col min="5633" max="5633" width="16.28515625" style="167" customWidth="1"/>
    <col min="5634" max="5634" width="9.140625" style="167"/>
    <col min="5635" max="5635" width="11.5703125" style="167" customWidth="1"/>
    <col min="5636" max="5636" width="11.85546875" style="167" customWidth="1"/>
    <col min="5637" max="5637" width="9.5703125" style="167" customWidth="1"/>
    <col min="5638" max="5884" width="9.140625" style="167"/>
    <col min="5885" max="5885" width="6.85546875" style="167" customWidth="1"/>
    <col min="5886" max="5886" width="39.5703125" style="167" customWidth="1"/>
    <col min="5887" max="5888" width="14.85546875" style="167" customWidth="1"/>
    <col min="5889" max="5889" width="16.28515625" style="167" customWidth="1"/>
    <col min="5890" max="5890" width="9.140625" style="167"/>
    <col min="5891" max="5891" width="11.5703125" style="167" customWidth="1"/>
    <col min="5892" max="5892" width="11.85546875" style="167" customWidth="1"/>
    <col min="5893" max="5893" width="9.5703125" style="167" customWidth="1"/>
    <col min="5894" max="6140" width="9.140625" style="167"/>
    <col min="6141" max="6141" width="6.85546875" style="167" customWidth="1"/>
    <col min="6142" max="6142" width="39.5703125" style="167" customWidth="1"/>
    <col min="6143" max="6144" width="14.85546875" style="167" customWidth="1"/>
    <col min="6145" max="6145" width="16.28515625" style="167" customWidth="1"/>
    <col min="6146" max="6146" width="9.140625" style="167"/>
    <col min="6147" max="6147" width="11.5703125" style="167" customWidth="1"/>
    <col min="6148" max="6148" width="11.85546875" style="167" customWidth="1"/>
    <col min="6149" max="6149" width="9.5703125" style="167" customWidth="1"/>
    <col min="6150" max="6396" width="9.140625" style="167"/>
    <col min="6397" max="6397" width="6.85546875" style="167" customWidth="1"/>
    <col min="6398" max="6398" width="39.5703125" style="167" customWidth="1"/>
    <col min="6399" max="6400" width="14.85546875" style="167" customWidth="1"/>
    <col min="6401" max="6401" width="16.28515625" style="167" customWidth="1"/>
    <col min="6402" max="6402" width="9.140625" style="167"/>
    <col min="6403" max="6403" width="11.5703125" style="167" customWidth="1"/>
    <col min="6404" max="6404" width="11.85546875" style="167" customWidth="1"/>
    <col min="6405" max="6405" width="9.5703125" style="167" customWidth="1"/>
    <col min="6406" max="6652" width="9.140625" style="167"/>
    <col min="6653" max="6653" width="6.85546875" style="167" customWidth="1"/>
    <col min="6654" max="6654" width="39.5703125" style="167" customWidth="1"/>
    <col min="6655" max="6656" width="14.85546875" style="167" customWidth="1"/>
    <col min="6657" max="6657" width="16.28515625" style="167" customWidth="1"/>
    <col min="6658" max="6658" width="9.140625" style="167"/>
    <col min="6659" max="6659" width="11.5703125" style="167" customWidth="1"/>
    <col min="6660" max="6660" width="11.85546875" style="167" customWidth="1"/>
    <col min="6661" max="6661" width="9.5703125" style="167" customWidth="1"/>
    <col min="6662" max="6908" width="9.140625" style="167"/>
    <col min="6909" max="6909" width="6.85546875" style="167" customWidth="1"/>
    <col min="6910" max="6910" width="39.5703125" style="167" customWidth="1"/>
    <col min="6911" max="6912" width="14.85546875" style="167" customWidth="1"/>
    <col min="6913" max="6913" width="16.28515625" style="167" customWidth="1"/>
    <col min="6914" max="6914" width="9.140625" style="167"/>
    <col min="6915" max="6915" width="11.5703125" style="167" customWidth="1"/>
    <col min="6916" max="6916" width="11.85546875" style="167" customWidth="1"/>
    <col min="6917" max="6917" width="9.5703125" style="167" customWidth="1"/>
    <col min="6918" max="7164" width="9.140625" style="167"/>
    <col min="7165" max="7165" width="6.85546875" style="167" customWidth="1"/>
    <col min="7166" max="7166" width="39.5703125" style="167" customWidth="1"/>
    <col min="7167" max="7168" width="14.85546875" style="167" customWidth="1"/>
    <col min="7169" max="7169" width="16.28515625" style="167" customWidth="1"/>
    <col min="7170" max="7170" width="9.140625" style="167"/>
    <col min="7171" max="7171" width="11.5703125" style="167" customWidth="1"/>
    <col min="7172" max="7172" width="11.85546875" style="167" customWidth="1"/>
    <col min="7173" max="7173" width="9.5703125" style="167" customWidth="1"/>
    <col min="7174" max="7420" width="9.140625" style="167"/>
    <col min="7421" max="7421" width="6.85546875" style="167" customWidth="1"/>
    <col min="7422" max="7422" width="39.5703125" style="167" customWidth="1"/>
    <col min="7423" max="7424" width="14.85546875" style="167" customWidth="1"/>
    <col min="7425" max="7425" width="16.28515625" style="167" customWidth="1"/>
    <col min="7426" max="7426" width="9.140625" style="167"/>
    <col min="7427" max="7427" width="11.5703125" style="167" customWidth="1"/>
    <col min="7428" max="7428" width="11.85546875" style="167" customWidth="1"/>
    <col min="7429" max="7429" width="9.5703125" style="167" customWidth="1"/>
    <col min="7430" max="7676" width="9.140625" style="167"/>
    <col min="7677" max="7677" width="6.85546875" style="167" customWidth="1"/>
    <col min="7678" max="7678" width="39.5703125" style="167" customWidth="1"/>
    <col min="7679" max="7680" width="14.85546875" style="167" customWidth="1"/>
    <col min="7681" max="7681" width="16.28515625" style="167" customWidth="1"/>
    <col min="7682" max="7682" width="9.140625" style="167"/>
    <col min="7683" max="7683" width="11.5703125" style="167" customWidth="1"/>
    <col min="7684" max="7684" width="11.85546875" style="167" customWidth="1"/>
    <col min="7685" max="7685" width="9.5703125" style="167" customWidth="1"/>
    <col min="7686" max="7932" width="9.140625" style="167"/>
    <col min="7933" max="7933" width="6.85546875" style="167" customWidth="1"/>
    <col min="7934" max="7934" width="39.5703125" style="167" customWidth="1"/>
    <col min="7935" max="7936" width="14.85546875" style="167" customWidth="1"/>
    <col min="7937" max="7937" width="16.28515625" style="167" customWidth="1"/>
    <col min="7938" max="7938" width="9.140625" style="167"/>
    <col min="7939" max="7939" width="11.5703125" style="167" customWidth="1"/>
    <col min="7940" max="7940" width="11.85546875" style="167" customWidth="1"/>
    <col min="7941" max="7941" width="9.5703125" style="167" customWidth="1"/>
    <col min="7942" max="8188" width="9.140625" style="167"/>
    <col min="8189" max="8189" width="6.85546875" style="167" customWidth="1"/>
    <col min="8190" max="8190" width="39.5703125" style="167" customWidth="1"/>
    <col min="8191" max="8192" width="14.85546875" style="167" customWidth="1"/>
    <col min="8193" max="8193" width="16.28515625" style="167" customWidth="1"/>
    <col min="8194" max="8194" width="9.140625" style="167"/>
    <col min="8195" max="8195" width="11.5703125" style="167" customWidth="1"/>
    <col min="8196" max="8196" width="11.85546875" style="167" customWidth="1"/>
    <col min="8197" max="8197" width="9.5703125" style="167" customWidth="1"/>
    <col min="8198" max="8444" width="9.140625" style="167"/>
    <col min="8445" max="8445" width="6.85546875" style="167" customWidth="1"/>
    <col min="8446" max="8446" width="39.5703125" style="167" customWidth="1"/>
    <col min="8447" max="8448" width="14.85546875" style="167" customWidth="1"/>
    <col min="8449" max="8449" width="16.28515625" style="167" customWidth="1"/>
    <col min="8450" max="8450" width="9.140625" style="167"/>
    <col min="8451" max="8451" width="11.5703125" style="167" customWidth="1"/>
    <col min="8452" max="8452" width="11.85546875" style="167" customWidth="1"/>
    <col min="8453" max="8453" width="9.5703125" style="167" customWidth="1"/>
    <col min="8454" max="8700" width="9.140625" style="167"/>
    <col min="8701" max="8701" width="6.85546875" style="167" customWidth="1"/>
    <col min="8702" max="8702" width="39.5703125" style="167" customWidth="1"/>
    <col min="8703" max="8704" width="14.85546875" style="167" customWidth="1"/>
    <col min="8705" max="8705" width="16.28515625" style="167" customWidth="1"/>
    <col min="8706" max="8706" width="9.140625" style="167"/>
    <col min="8707" max="8707" width="11.5703125" style="167" customWidth="1"/>
    <col min="8708" max="8708" width="11.85546875" style="167" customWidth="1"/>
    <col min="8709" max="8709" width="9.5703125" style="167" customWidth="1"/>
    <col min="8710" max="8956" width="9.140625" style="167"/>
    <col min="8957" max="8957" width="6.85546875" style="167" customWidth="1"/>
    <col min="8958" max="8958" width="39.5703125" style="167" customWidth="1"/>
    <col min="8959" max="8960" width="14.85546875" style="167" customWidth="1"/>
    <col min="8961" max="8961" width="16.28515625" style="167" customWidth="1"/>
    <col min="8962" max="8962" width="9.140625" style="167"/>
    <col min="8963" max="8963" width="11.5703125" style="167" customWidth="1"/>
    <col min="8964" max="8964" width="11.85546875" style="167" customWidth="1"/>
    <col min="8965" max="8965" width="9.5703125" style="167" customWidth="1"/>
    <col min="8966" max="9212" width="9.140625" style="167"/>
    <col min="9213" max="9213" width="6.85546875" style="167" customWidth="1"/>
    <col min="9214" max="9214" width="39.5703125" style="167" customWidth="1"/>
    <col min="9215" max="9216" width="14.85546875" style="167" customWidth="1"/>
    <col min="9217" max="9217" width="16.28515625" style="167" customWidth="1"/>
    <col min="9218" max="9218" width="9.140625" style="167"/>
    <col min="9219" max="9219" width="11.5703125" style="167" customWidth="1"/>
    <col min="9220" max="9220" width="11.85546875" style="167" customWidth="1"/>
    <col min="9221" max="9221" width="9.5703125" style="167" customWidth="1"/>
    <col min="9222" max="9468" width="9.140625" style="167"/>
    <col min="9469" max="9469" width="6.85546875" style="167" customWidth="1"/>
    <col min="9470" max="9470" width="39.5703125" style="167" customWidth="1"/>
    <col min="9471" max="9472" width="14.85546875" style="167" customWidth="1"/>
    <col min="9473" max="9473" width="16.28515625" style="167" customWidth="1"/>
    <col min="9474" max="9474" width="9.140625" style="167"/>
    <col min="9475" max="9475" width="11.5703125" style="167" customWidth="1"/>
    <col min="9476" max="9476" width="11.85546875" style="167" customWidth="1"/>
    <col min="9477" max="9477" width="9.5703125" style="167" customWidth="1"/>
    <col min="9478" max="9724" width="9.140625" style="167"/>
    <col min="9725" max="9725" width="6.85546875" style="167" customWidth="1"/>
    <col min="9726" max="9726" width="39.5703125" style="167" customWidth="1"/>
    <col min="9727" max="9728" width="14.85546875" style="167" customWidth="1"/>
    <col min="9729" max="9729" width="16.28515625" style="167" customWidth="1"/>
    <col min="9730" max="9730" width="9.140625" style="167"/>
    <col min="9731" max="9731" width="11.5703125" style="167" customWidth="1"/>
    <col min="9732" max="9732" width="11.85546875" style="167" customWidth="1"/>
    <col min="9733" max="9733" width="9.5703125" style="167" customWidth="1"/>
    <col min="9734" max="9980" width="9.140625" style="167"/>
    <col min="9981" max="9981" width="6.85546875" style="167" customWidth="1"/>
    <col min="9982" max="9982" width="39.5703125" style="167" customWidth="1"/>
    <col min="9983" max="9984" width="14.85546875" style="167" customWidth="1"/>
    <col min="9985" max="9985" width="16.28515625" style="167" customWidth="1"/>
    <col min="9986" max="9986" width="9.140625" style="167"/>
    <col min="9987" max="9987" width="11.5703125" style="167" customWidth="1"/>
    <col min="9988" max="9988" width="11.85546875" style="167" customWidth="1"/>
    <col min="9989" max="9989" width="9.5703125" style="167" customWidth="1"/>
    <col min="9990" max="10236" width="9.140625" style="167"/>
    <col min="10237" max="10237" width="6.85546875" style="167" customWidth="1"/>
    <col min="10238" max="10238" width="39.5703125" style="167" customWidth="1"/>
    <col min="10239" max="10240" width="14.85546875" style="167" customWidth="1"/>
    <col min="10241" max="10241" width="16.28515625" style="167" customWidth="1"/>
    <col min="10242" max="10242" width="9.140625" style="167"/>
    <col min="10243" max="10243" width="11.5703125" style="167" customWidth="1"/>
    <col min="10244" max="10244" width="11.85546875" style="167" customWidth="1"/>
    <col min="10245" max="10245" width="9.5703125" style="167" customWidth="1"/>
    <col min="10246" max="10492" width="9.140625" style="167"/>
    <col min="10493" max="10493" width="6.85546875" style="167" customWidth="1"/>
    <col min="10494" max="10494" width="39.5703125" style="167" customWidth="1"/>
    <col min="10495" max="10496" width="14.85546875" style="167" customWidth="1"/>
    <col min="10497" max="10497" width="16.28515625" style="167" customWidth="1"/>
    <col min="10498" max="10498" width="9.140625" style="167"/>
    <col min="10499" max="10499" width="11.5703125" style="167" customWidth="1"/>
    <col min="10500" max="10500" width="11.85546875" style="167" customWidth="1"/>
    <col min="10501" max="10501" width="9.5703125" style="167" customWidth="1"/>
    <col min="10502" max="10748" width="9.140625" style="167"/>
    <col min="10749" max="10749" width="6.85546875" style="167" customWidth="1"/>
    <col min="10750" max="10750" width="39.5703125" style="167" customWidth="1"/>
    <col min="10751" max="10752" width="14.85546875" style="167" customWidth="1"/>
    <col min="10753" max="10753" width="16.28515625" style="167" customWidth="1"/>
    <col min="10754" max="10754" width="9.140625" style="167"/>
    <col min="10755" max="10755" width="11.5703125" style="167" customWidth="1"/>
    <col min="10756" max="10756" width="11.85546875" style="167" customWidth="1"/>
    <col min="10757" max="10757" width="9.5703125" style="167" customWidth="1"/>
    <col min="10758" max="11004" width="9.140625" style="167"/>
    <col min="11005" max="11005" width="6.85546875" style="167" customWidth="1"/>
    <col min="11006" max="11006" width="39.5703125" style="167" customWidth="1"/>
    <col min="11007" max="11008" width="14.85546875" style="167" customWidth="1"/>
    <col min="11009" max="11009" width="16.28515625" style="167" customWidth="1"/>
    <col min="11010" max="11010" width="9.140625" style="167"/>
    <col min="11011" max="11011" width="11.5703125" style="167" customWidth="1"/>
    <col min="11012" max="11012" width="11.85546875" style="167" customWidth="1"/>
    <col min="11013" max="11013" width="9.5703125" style="167" customWidth="1"/>
    <col min="11014" max="11260" width="9.140625" style="167"/>
    <col min="11261" max="11261" width="6.85546875" style="167" customWidth="1"/>
    <col min="11262" max="11262" width="39.5703125" style="167" customWidth="1"/>
    <col min="11263" max="11264" width="14.85546875" style="167" customWidth="1"/>
    <col min="11265" max="11265" width="16.28515625" style="167" customWidth="1"/>
    <col min="11266" max="11266" width="9.140625" style="167"/>
    <col min="11267" max="11267" width="11.5703125" style="167" customWidth="1"/>
    <col min="11268" max="11268" width="11.85546875" style="167" customWidth="1"/>
    <col min="11269" max="11269" width="9.5703125" style="167" customWidth="1"/>
    <col min="11270" max="11516" width="9.140625" style="167"/>
    <col min="11517" max="11517" width="6.85546875" style="167" customWidth="1"/>
    <col min="11518" max="11518" width="39.5703125" style="167" customWidth="1"/>
    <col min="11519" max="11520" width="14.85546875" style="167" customWidth="1"/>
    <col min="11521" max="11521" width="16.28515625" style="167" customWidth="1"/>
    <col min="11522" max="11522" width="9.140625" style="167"/>
    <col min="11523" max="11523" width="11.5703125" style="167" customWidth="1"/>
    <col min="11524" max="11524" width="11.85546875" style="167" customWidth="1"/>
    <col min="11525" max="11525" width="9.5703125" style="167" customWidth="1"/>
    <col min="11526" max="11772" width="9.140625" style="167"/>
    <col min="11773" max="11773" width="6.85546875" style="167" customWidth="1"/>
    <col min="11774" max="11774" width="39.5703125" style="167" customWidth="1"/>
    <col min="11775" max="11776" width="14.85546875" style="167" customWidth="1"/>
    <col min="11777" max="11777" width="16.28515625" style="167" customWidth="1"/>
    <col min="11778" max="11778" width="9.140625" style="167"/>
    <col min="11779" max="11779" width="11.5703125" style="167" customWidth="1"/>
    <col min="11780" max="11780" width="11.85546875" style="167" customWidth="1"/>
    <col min="11781" max="11781" width="9.5703125" style="167" customWidth="1"/>
    <col min="11782" max="12028" width="9.140625" style="167"/>
    <col min="12029" max="12029" width="6.85546875" style="167" customWidth="1"/>
    <col min="12030" max="12030" width="39.5703125" style="167" customWidth="1"/>
    <col min="12031" max="12032" width="14.85546875" style="167" customWidth="1"/>
    <col min="12033" max="12033" width="16.28515625" style="167" customWidth="1"/>
    <col min="12034" max="12034" width="9.140625" style="167"/>
    <col min="12035" max="12035" width="11.5703125" style="167" customWidth="1"/>
    <col min="12036" max="12036" width="11.85546875" style="167" customWidth="1"/>
    <col min="12037" max="12037" width="9.5703125" style="167" customWidth="1"/>
    <col min="12038" max="12284" width="9.140625" style="167"/>
    <col min="12285" max="12285" width="6.85546875" style="167" customWidth="1"/>
    <col min="12286" max="12286" width="39.5703125" style="167" customWidth="1"/>
    <col min="12287" max="12288" width="14.85546875" style="167" customWidth="1"/>
    <col min="12289" max="12289" width="16.28515625" style="167" customWidth="1"/>
    <col min="12290" max="12290" width="9.140625" style="167"/>
    <col min="12291" max="12291" width="11.5703125" style="167" customWidth="1"/>
    <col min="12292" max="12292" width="11.85546875" style="167" customWidth="1"/>
    <col min="12293" max="12293" width="9.5703125" style="167" customWidth="1"/>
    <col min="12294" max="12540" width="9.140625" style="167"/>
    <col min="12541" max="12541" width="6.85546875" style="167" customWidth="1"/>
    <col min="12542" max="12542" width="39.5703125" style="167" customWidth="1"/>
    <col min="12543" max="12544" width="14.85546875" style="167" customWidth="1"/>
    <col min="12545" max="12545" width="16.28515625" style="167" customWidth="1"/>
    <col min="12546" max="12546" width="9.140625" style="167"/>
    <col min="12547" max="12547" width="11.5703125" style="167" customWidth="1"/>
    <col min="12548" max="12548" width="11.85546875" style="167" customWidth="1"/>
    <col min="12549" max="12549" width="9.5703125" style="167" customWidth="1"/>
    <col min="12550" max="12796" width="9.140625" style="167"/>
    <col min="12797" max="12797" width="6.85546875" style="167" customWidth="1"/>
    <col min="12798" max="12798" width="39.5703125" style="167" customWidth="1"/>
    <col min="12799" max="12800" width="14.85546875" style="167" customWidth="1"/>
    <col min="12801" max="12801" width="16.28515625" style="167" customWidth="1"/>
    <col min="12802" max="12802" width="9.140625" style="167"/>
    <col min="12803" max="12803" width="11.5703125" style="167" customWidth="1"/>
    <col min="12804" max="12804" width="11.85546875" style="167" customWidth="1"/>
    <col min="12805" max="12805" width="9.5703125" style="167" customWidth="1"/>
    <col min="12806" max="13052" width="9.140625" style="167"/>
    <col min="13053" max="13053" width="6.85546875" style="167" customWidth="1"/>
    <col min="13054" max="13054" width="39.5703125" style="167" customWidth="1"/>
    <col min="13055" max="13056" width="14.85546875" style="167" customWidth="1"/>
    <col min="13057" max="13057" width="16.28515625" style="167" customWidth="1"/>
    <col min="13058" max="13058" width="9.140625" style="167"/>
    <col min="13059" max="13059" width="11.5703125" style="167" customWidth="1"/>
    <col min="13060" max="13060" width="11.85546875" style="167" customWidth="1"/>
    <col min="13061" max="13061" width="9.5703125" style="167" customWidth="1"/>
    <col min="13062" max="13308" width="9.140625" style="167"/>
    <col min="13309" max="13309" width="6.85546875" style="167" customWidth="1"/>
    <col min="13310" max="13310" width="39.5703125" style="167" customWidth="1"/>
    <col min="13311" max="13312" width="14.85546875" style="167" customWidth="1"/>
    <col min="13313" max="13313" width="16.28515625" style="167" customWidth="1"/>
    <col min="13314" max="13314" width="9.140625" style="167"/>
    <col min="13315" max="13315" width="11.5703125" style="167" customWidth="1"/>
    <col min="13316" max="13316" width="11.85546875" style="167" customWidth="1"/>
    <col min="13317" max="13317" width="9.5703125" style="167" customWidth="1"/>
    <col min="13318" max="13564" width="9.140625" style="167"/>
    <col min="13565" max="13565" width="6.85546875" style="167" customWidth="1"/>
    <col min="13566" max="13566" width="39.5703125" style="167" customWidth="1"/>
    <col min="13567" max="13568" width="14.85546875" style="167" customWidth="1"/>
    <col min="13569" max="13569" width="16.28515625" style="167" customWidth="1"/>
    <col min="13570" max="13570" width="9.140625" style="167"/>
    <col min="13571" max="13571" width="11.5703125" style="167" customWidth="1"/>
    <col min="13572" max="13572" width="11.85546875" style="167" customWidth="1"/>
    <col min="13573" max="13573" width="9.5703125" style="167" customWidth="1"/>
    <col min="13574" max="13820" width="9.140625" style="167"/>
    <col min="13821" max="13821" width="6.85546875" style="167" customWidth="1"/>
    <col min="13822" max="13822" width="39.5703125" style="167" customWidth="1"/>
    <col min="13823" max="13824" width="14.85546875" style="167" customWidth="1"/>
    <col min="13825" max="13825" width="16.28515625" style="167" customWidth="1"/>
    <col min="13826" max="13826" width="9.140625" style="167"/>
    <col min="13827" max="13827" width="11.5703125" style="167" customWidth="1"/>
    <col min="13828" max="13828" width="11.85546875" style="167" customWidth="1"/>
    <col min="13829" max="13829" width="9.5703125" style="167" customWidth="1"/>
    <col min="13830" max="14076" width="9.140625" style="167"/>
    <col min="14077" max="14077" width="6.85546875" style="167" customWidth="1"/>
    <col min="14078" max="14078" width="39.5703125" style="167" customWidth="1"/>
    <col min="14079" max="14080" width="14.85546875" style="167" customWidth="1"/>
    <col min="14081" max="14081" width="16.28515625" style="167" customWidth="1"/>
    <col min="14082" max="14082" width="9.140625" style="167"/>
    <col min="14083" max="14083" width="11.5703125" style="167" customWidth="1"/>
    <col min="14084" max="14084" width="11.85546875" style="167" customWidth="1"/>
    <col min="14085" max="14085" width="9.5703125" style="167" customWidth="1"/>
    <col min="14086" max="14332" width="9.140625" style="167"/>
    <col min="14333" max="14333" width="6.85546875" style="167" customWidth="1"/>
    <col min="14334" max="14334" width="39.5703125" style="167" customWidth="1"/>
    <col min="14335" max="14336" width="14.85546875" style="167" customWidth="1"/>
    <col min="14337" max="14337" width="16.28515625" style="167" customWidth="1"/>
    <col min="14338" max="14338" width="9.140625" style="167"/>
    <col min="14339" max="14339" width="11.5703125" style="167" customWidth="1"/>
    <col min="14340" max="14340" width="11.85546875" style="167" customWidth="1"/>
    <col min="14341" max="14341" width="9.5703125" style="167" customWidth="1"/>
    <col min="14342" max="14588" width="9.140625" style="167"/>
    <col min="14589" max="14589" width="6.85546875" style="167" customWidth="1"/>
    <col min="14590" max="14590" width="39.5703125" style="167" customWidth="1"/>
    <col min="14591" max="14592" width="14.85546875" style="167" customWidth="1"/>
    <col min="14593" max="14593" width="16.28515625" style="167" customWidth="1"/>
    <col min="14594" max="14594" width="9.140625" style="167"/>
    <col min="14595" max="14595" width="11.5703125" style="167" customWidth="1"/>
    <col min="14596" max="14596" width="11.85546875" style="167" customWidth="1"/>
    <col min="14597" max="14597" width="9.5703125" style="167" customWidth="1"/>
    <col min="14598" max="14844" width="9.140625" style="167"/>
    <col min="14845" max="14845" width="6.85546875" style="167" customWidth="1"/>
    <col min="14846" max="14846" width="39.5703125" style="167" customWidth="1"/>
    <col min="14847" max="14848" width="14.85546875" style="167" customWidth="1"/>
    <col min="14849" max="14849" width="16.28515625" style="167" customWidth="1"/>
    <col min="14850" max="14850" width="9.140625" style="167"/>
    <col min="14851" max="14851" width="11.5703125" style="167" customWidth="1"/>
    <col min="14852" max="14852" width="11.85546875" style="167" customWidth="1"/>
    <col min="14853" max="14853" width="9.5703125" style="167" customWidth="1"/>
    <col min="14854" max="15100" width="9.140625" style="167"/>
    <col min="15101" max="15101" width="6.85546875" style="167" customWidth="1"/>
    <col min="15102" max="15102" width="39.5703125" style="167" customWidth="1"/>
    <col min="15103" max="15104" width="14.85546875" style="167" customWidth="1"/>
    <col min="15105" max="15105" width="16.28515625" style="167" customWidth="1"/>
    <col min="15106" max="15106" width="9.140625" style="167"/>
    <col min="15107" max="15107" width="11.5703125" style="167" customWidth="1"/>
    <col min="15108" max="15108" width="11.85546875" style="167" customWidth="1"/>
    <col min="15109" max="15109" width="9.5703125" style="167" customWidth="1"/>
    <col min="15110" max="15356" width="9.140625" style="167"/>
    <col min="15357" max="15357" width="6.85546875" style="167" customWidth="1"/>
    <col min="15358" max="15358" width="39.5703125" style="167" customWidth="1"/>
    <col min="15359" max="15360" width="14.85546875" style="167" customWidth="1"/>
    <col min="15361" max="15361" width="16.28515625" style="167" customWidth="1"/>
    <col min="15362" max="15362" width="9.140625" style="167"/>
    <col min="15363" max="15363" width="11.5703125" style="167" customWidth="1"/>
    <col min="15364" max="15364" width="11.85546875" style="167" customWidth="1"/>
    <col min="15365" max="15365" width="9.5703125" style="167" customWidth="1"/>
    <col min="15366" max="15612" width="9.140625" style="167"/>
    <col min="15613" max="15613" width="6.85546875" style="167" customWidth="1"/>
    <col min="15614" max="15614" width="39.5703125" style="167" customWidth="1"/>
    <col min="15615" max="15616" width="14.85546875" style="167" customWidth="1"/>
    <col min="15617" max="15617" width="16.28515625" style="167" customWidth="1"/>
    <col min="15618" max="15618" width="9.140625" style="167"/>
    <col min="15619" max="15619" width="11.5703125" style="167" customWidth="1"/>
    <col min="15620" max="15620" width="11.85546875" style="167" customWidth="1"/>
    <col min="15621" max="15621" width="9.5703125" style="167" customWidth="1"/>
    <col min="15622" max="15868" width="9.140625" style="167"/>
    <col min="15869" max="15869" width="6.85546875" style="167" customWidth="1"/>
    <col min="15870" max="15870" width="39.5703125" style="167" customWidth="1"/>
    <col min="15871" max="15872" width="14.85546875" style="167" customWidth="1"/>
    <col min="15873" max="15873" width="16.28515625" style="167" customWidth="1"/>
    <col min="15874" max="15874" width="9.140625" style="167"/>
    <col min="15875" max="15875" width="11.5703125" style="167" customWidth="1"/>
    <col min="15876" max="15876" width="11.85546875" style="167" customWidth="1"/>
    <col min="15877" max="15877" width="9.5703125" style="167" customWidth="1"/>
    <col min="15878" max="16124" width="9.140625" style="167"/>
    <col min="16125" max="16125" width="6.85546875" style="167" customWidth="1"/>
    <col min="16126" max="16126" width="39.5703125" style="167" customWidth="1"/>
    <col min="16127" max="16128" width="14.85546875" style="167" customWidth="1"/>
    <col min="16129" max="16129" width="16.28515625" style="167" customWidth="1"/>
    <col min="16130" max="16130" width="9.140625" style="167"/>
    <col min="16131" max="16131" width="11.5703125" style="167" customWidth="1"/>
    <col min="16132" max="16132" width="11.85546875" style="167" customWidth="1"/>
    <col min="16133" max="16133" width="9.570312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688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ht="14.25" customHeight="1" x14ac:dyDescent="0.25">
      <c r="C6" s="495" t="s">
        <v>902</v>
      </c>
      <c r="D6" s="495"/>
      <c r="E6" s="495"/>
    </row>
    <row r="7" spans="1:5" ht="14.25" customHeight="1" x14ac:dyDescent="0.25">
      <c r="C7" s="169"/>
      <c r="E7" s="352" t="s">
        <v>693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63.6" customHeight="1" x14ac:dyDescent="0.25">
      <c r="A9" s="170"/>
      <c r="B9" s="529" t="s">
        <v>704</v>
      </c>
      <c r="C9" s="529"/>
      <c r="D9" s="529"/>
      <c r="E9" s="529"/>
    </row>
    <row r="10" spans="1:5" ht="18.75" customHeight="1" x14ac:dyDescent="0.25">
      <c r="C10" s="171"/>
      <c r="D10" s="171"/>
      <c r="E10" s="172" t="s">
        <v>550</v>
      </c>
    </row>
    <row r="11" spans="1:5" ht="27.6" customHeight="1" x14ac:dyDescent="0.25">
      <c r="A11" s="173" t="s">
        <v>1</v>
      </c>
      <c r="B11" s="545" t="s">
        <v>640</v>
      </c>
      <c r="C11" s="546"/>
      <c r="D11" s="547"/>
      <c r="E11" s="173" t="s">
        <v>3</v>
      </c>
    </row>
    <row r="12" spans="1:5" s="178" customFormat="1" ht="31.9" customHeight="1" x14ac:dyDescent="0.25">
      <c r="A12" s="174">
        <v>1</v>
      </c>
      <c r="B12" s="532" t="s">
        <v>645</v>
      </c>
      <c r="C12" s="541"/>
      <c r="D12" s="533"/>
      <c r="E12" s="175">
        <v>1865</v>
      </c>
    </row>
    <row r="13" spans="1:5" ht="18.75" customHeight="1" x14ac:dyDescent="0.25">
      <c r="A13" s="180"/>
      <c r="B13" s="542" t="s">
        <v>652</v>
      </c>
      <c r="C13" s="543"/>
      <c r="D13" s="544"/>
      <c r="E13" s="181">
        <f>SUM(E12:E12)</f>
        <v>1865</v>
      </c>
    </row>
    <row r="16" spans="1:5" x14ac:dyDescent="0.25">
      <c r="C16" s="182"/>
      <c r="D16" s="182"/>
      <c r="E16" s="182"/>
    </row>
  </sheetData>
  <mergeCells count="8">
    <mergeCell ref="B13:D13"/>
    <mergeCell ref="A1:B1"/>
    <mergeCell ref="B12:D12"/>
    <mergeCell ref="B3:E3"/>
    <mergeCell ref="B8:E8"/>
    <mergeCell ref="B9:E9"/>
    <mergeCell ref="B11:D11"/>
    <mergeCell ref="C6:E6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26"/>
  <sheetViews>
    <sheetView workbookViewId="0">
      <selection activeCell="G5" sqref="G5"/>
    </sheetView>
  </sheetViews>
  <sheetFormatPr defaultColWidth="9.140625" defaultRowHeight="15.75" x14ac:dyDescent="0.25"/>
  <cols>
    <col min="1" max="1" width="40.85546875" style="17" customWidth="1"/>
    <col min="2" max="2" width="22.7109375" style="17" customWidth="1"/>
    <col min="3" max="3" width="16.85546875" style="17" customWidth="1"/>
    <col min="4" max="4" width="12.28515625" style="17" customWidth="1"/>
    <col min="5" max="256" width="9.140625" style="17"/>
    <col min="257" max="257" width="43.140625" style="17" customWidth="1"/>
    <col min="258" max="258" width="16.28515625" style="17" customWidth="1"/>
    <col min="259" max="259" width="15.5703125" style="17" customWidth="1"/>
    <col min="260" max="260" width="16.28515625" style="17" customWidth="1"/>
    <col min="261" max="512" width="9.140625" style="17"/>
    <col min="513" max="513" width="43.140625" style="17" customWidth="1"/>
    <col min="514" max="514" width="16.28515625" style="17" customWidth="1"/>
    <col min="515" max="515" width="15.5703125" style="17" customWidth="1"/>
    <col min="516" max="516" width="16.28515625" style="17" customWidth="1"/>
    <col min="517" max="768" width="9.140625" style="17"/>
    <col min="769" max="769" width="43.140625" style="17" customWidth="1"/>
    <col min="770" max="770" width="16.28515625" style="17" customWidth="1"/>
    <col min="771" max="771" width="15.5703125" style="17" customWidth="1"/>
    <col min="772" max="772" width="16.28515625" style="17" customWidth="1"/>
    <col min="773" max="1024" width="9.140625" style="17"/>
    <col min="1025" max="1025" width="43.140625" style="17" customWidth="1"/>
    <col min="1026" max="1026" width="16.28515625" style="17" customWidth="1"/>
    <col min="1027" max="1027" width="15.5703125" style="17" customWidth="1"/>
    <col min="1028" max="1028" width="16.28515625" style="17" customWidth="1"/>
    <col min="1029" max="1280" width="9.140625" style="17"/>
    <col min="1281" max="1281" width="43.140625" style="17" customWidth="1"/>
    <col min="1282" max="1282" width="16.28515625" style="17" customWidth="1"/>
    <col min="1283" max="1283" width="15.5703125" style="17" customWidth="1"/>
    <col min="1284" max="1284" width="16.28515625" style="17" customWidth="1"/>
    <col min="1285" max="1536" width="9.140625" style="17"/>
    <col min="1537" max="1537" width="43.140625" style="17" customWidth="1"/>
    <col min="1538" max="1538" width="16.28515625" style="17" customWidth="1"/>
    <col min="1539" max="1539" width="15.5703125" style="17" customWidth="1"/>
    <col min="1540" max="1540" width="16.28515625" style="17" customWidth="1"/>
    <col min="1541" max="1792" width="9.140625" style="17"/>
    <col min="1793" max="1793" width="43.140625" style="17" customWidth="1"/>
    <col min="1794" max="1794" width="16.28515625" style="17" customWidth="1"/>
    <col min="1795" max="1795" width="15.5703125" style="17" customWidth="1"/>
    <col min="1796" max="1796" width="16.28515625" style="17" customWidth="1"/>
    <col min="1797" max="2048" width="9.140625" style="17"/>
    <col min="2049" max="2049" width="43.140625" style="17" customWidth="1"/>
    <col min="2050" max="2050" width="16.28515625" style="17" customWidth="1"/>
    <col min="2051" max="2051" width="15.5703125" style="17" customWidth="1"/>
    <col min="2052" max="2052" width="16.28515625" style="17" customWidth="1"/>
    <col min="2053" max="2304" width="9.140625" style="17"/>
    <col min="2305" max="2305" width="43.140625" style="17" customWidth="1"/>
    <col min="2306" max="2306" width="16.28515625" style="17" customWidth="1"/>
    <col min="2307" max="2307" width="15.5703125" style="17" customWidth="1"/>
    <col min="2308" max="2308" width="16.28515625" style="17" customWidth="1"/>
    <col min="2309" max="2560" width="9.140625" style="17"/>
    <col min="2561" max="2561" width="43.140625" style="17" customWidth="1"/>
    <col min="2562" max="2562" width="16.28515625" style="17" customWidth="1"/>
    <col min="2563" max="2563" width="15.5703125" style="17" customWidth="1"/>
    <col min="2564" max="2564" width="16.28515625" style="17" customWidth="1"/>
    <col min="2565" max="2816" width="9.140625" style="17"/>
    <col min="2817" max="2817" width="43.140625" style="17" customWidth="1"/>
    <col min="2818" max="2818" width="16.28515625" style="17" customWidth="1"/>
    <col min="2819" max="2819" width="15.5703125" style="17" customWidth="1"/>
    <col min="2820" max="2820" width="16.28515625" style="17" customWidth="1"/>
    <col min="2821" max="3072" width="9.140625" style="17"/>
    <col min="3073" max="3073" width="43.140625" style="17" customWidth="1"/>
    <col min="3074" max="3074" width="16.28515625" style="17" customWidth="1"/>
    <col min="3075" max="3075" width="15.5703125" style="17" customWidth="1"/>
    <col min="3076" max="3076" width="16.28515625" style="17" customWidth="1"/>
    <col min="3077" max="3328" width="9.140625" style="17"/>
    <col min="3329" max="3329" width="43.140625" style="17" customWidth="1"/>
    <col min="3330" max="3330" width="16.28515625" style="17" customWidth="1"/>
    <col min="3331" max="3331" width="15.5703125" style="17" customWidth="1"/>
    <col min="3332" max="3332" width="16.28515625" style="17" customWidth="1"/>
    <col min="3333" max="3584" width="9.140625" style="17"/>
    <col min="3585" max="3585" width="43.140625" style="17" customWidth="1"/>
    <col min="3586" max="3586" width="16.28515625" style="17" customWidth="1"/>
    <col min="3587" max="3587" width="15.5703125" style="17" customWidth="1"/>
    <col min="3588" max="3588" width="16.28515625" style="17" customWidth="1"/>
    <col min="3589" max="3840" width="9.140625" style="17"/>
    <col min="3841" max="3841" width="43.140625" style="17" customWidth="1"/>
    <col min="3842" max="3842" width="16.28515625" style="17" customWidth="1"/>
    <col min="3843" max="3843" width="15.5703125" style="17" customWidth="1"/>
    <col min="3844" max="3844" width="16.28515625" style="17" customWidth="1"/>
    <col min="3845" max="4096" width="9.140625" style="17"/>
    <col min="4097" max="4097" width="43.140625" style="17" customWidth="1"/>
    <col min="4098" max="4098" width="16.28515625" style="17" customWidth="1"/>
    <col min="4099" max="4099" width="15.5703125" style="17" customWidth="1"/>
    <col min="4100" max="4100" width="16.28515625" style="17" customWidth="1"/>
    <col min="4101" max="4352" width="9.140625" style="17"/>
    <col min="4353" max="4353" width="43.140625" style="17" customWidth="1"/>
    <col min="4354" max="4354" width="16.28515625" style="17" customWidth="1"/>
    <col min="4355" max="4355" width="15.5703125" style="17" customWidth="1"/>
    <col min="4356" max="4356" width="16.28515625" style="17" customWidth="1"/>
    <col min="4357" max="4608" width="9.140625" style="17"/>
    <col min="4609" max="4609" width="43.140625" style="17" customWidth="1"/>
    <col min="4610" max="4610" width="16.28515625" style="17" customWidth="1"/>
    <col min="4611" max="4611" width="15.5703125" style="17" customWidth="1"/>
    <col min="4612" max="4612" width="16.28515625" style="17" customWidth="1"/>
    <col min="4613" max="4864" width="9.140625" style="17"/>
    <col min="4865" max="4865" width="43.140625" style="17" customWidth="1"/>
    <col min="4866" max="4866" width="16.28515625" style="17" customWidth="1"/>
    <col min="4867" max="4867" width="15.5703125" style="17" customWidth="1"/>
    <col min="4868" max="4868" width="16.28515625" style="17" customWidth="1"/>
    <col min="4869" max="5120" width="9.140625" style="17"/>
    <col min="5121" max="5121" width="43.140625" style="17" customWidth="1"/>
    <col min="5122" max="5122" width="16.28515625" style="17" customWidth="1"/>
    <col min="5123" max="5123" width="15.5703125" style="17" customWidth="1"/>
    <col min="5124" max="5124" width="16.28515625" style="17" customWidth="1"/>
    <col min="5125" max="5376" width="9.140625" style="17"/>
    <col min="5377" max="5377" width="43.140625" style="17" customWidth="1"/>
    <col min="5378" max="5378" width="16.28515625" style="17" customWidth="1"/>
    <col min="5379" max="5379" width="15.5703125" style="17" customWidth="1"/>
    <col min="5380" max="5380" width="16.28515625" style="17" customWidth="1"/>
    <col min="5381" max="5632" width="9.140625" style="17"/>
    <col min="5633" max="5633" width="43.140625" style="17" customWidth="1"/>
    <col min="5634" max="5634" width="16.28515625" style="17" customWidth="1"/>
    <col min="5635" max="5635" width="15.5703125" style="17" customWidth="1"/>
    <col min="5636" max="5636" width="16.28515625" style="17" customWidth="1"/>
    <col min="5637" max="5888" width="9.140625" style="17"/>
    <col min="5889" max="5889" width="43.140625" style="17" customWidth="1"/>
    <col min="5890" max="5890" width="16.28515625" style="17" customWidth="1"/>
    <col min="5891" max="5891" width="15.5703125" style="17" customWidth="1"/>
    <col min="5892" max="5892" width="16.28515625" style="17" customWidth="1"/>
    <col min="5893" max="6144" width="9.140625" style="17"/>
    <col min="6145" max="6145" width="43.140625" style="17" customWidth="1"/>
    <col min="6146" max="6146" width="16.28515625" style="17" customWidth="1"/>
    <col min="6147" max="6147" width="15.5703125" style="17" customWidth="1"/>
    <col min="6148" max="6148" width="16.28515625" style="17" customWidth="1"/>
    <col min="6149" max="6400" width="9.140625" style="17"/>
    <col min="6401" max="6401" width="43.140625" style="17" customWidth="1"/>
    <col min="6402" max="6402" width="16.28515625" style="17" customWidth="1"/>
    <col min="6403" max="6403" width="15.5703125" style="17" customWidth="1"/>
    <col min="6404" max="6404" width="16.28515625" style="17" customWidth="1"/>
    <col min="6405" max="6656" width="9.140625" style="17"/>
    <col min="6657" max="6657" width="43.140625" style="17" customWidth="1"/>
    <col min="6658" max="6658" width="16.28515625" style="17" customWidth="1"/>
    <col min="6659" max="6659" width="15.5703125" style="17" customWidth="1"/>
    <col min="6660" max="6660" width="16.28515625" style="17" customWidth="1"/>
    <col min="6661" max="6912" width="9.140625" style="17"/>
    <col min="6913" max="6913" width="43.140625" style="17" customWidth="1"/>
    <col min="6914" max="6914" width="16.28515625" style="17" customWidth="1"/>
    <col min="6915" max="6915" width="15.5703125" style="17" customWidth="1"/>
    <col min="6916" max="6916" width="16.28515625" style="17" customWidth="1"/>
    <col min="6917" max="7168" width="9.140625" style="17"/>
    <col min="7169" max="7169" width="43.140625" style="17" customWidth="1"/>
    <col min="7170" max="7170" width="16.28515625" style="17" customWidth="1"/>
    <col min="7171" max="7171" width="15.5703125" style="17" customWidth="1"/>
    <col min="7172" max="7172" width="16.28515625" style="17" customWidth="1"/>
    <col min="7173" max="7424" width="9.140625" style="17"/>
    <col min="7425" max="7425" width="43.140625" style="17" customWidth="1"/>
    <col min="7426" max="7426" width="16.28515625" style="17" customWidth="1"/>
    <col min="7427" max="7427" width="15.5703125" style="17" customWidth="1"/>
    <col min="7428" max="7428" width="16.28515625" style="17" customWidth="1"/>
    <col min="7429" max="7680" width="9.140625" style="17"/>
    <col min="7681" max="7681" width="43.140625" style="17" customWidth="1"/>
    <col min="7682" max="7682" width="16.28515625" style="17" customWidth="1"/>
    <col min="7683" max="7683" width="15.5703125" style="17" customWidth="1"/>
    <col min="7684" max="7684" width="16.28515625" style="17" customWidth="1"/>
    <col min="7685" max="7936" width="9.140625" style="17"/>
    <col min="7937" max="7937" width="43.140625" style="17" customWidth="1"/>
    <col min="7938" max="7938" width="16.28515625" style="17" customWidth="1"/>
    <col min="7939" max="7939" width="15.5703125" style="17" customWidth="1"/>
    <col min="7940" max="7940" width="16.28515625" style="17" customWidth="1"/>
    <col min="7941" max="8192" width="9.140625" style="17"/>
    <col min="8193" max="8193" width="43.140625" style="17" customWidth="1"/>
    <col min="8194" max="8194" width="16.28515625" style="17" customWidth="1"/>
    <col min="8195" max="8195" width="15.5703125" style="17" customWidth="1"/>
    <col min="8196" max="8196" width="16.28515625" style="17" customWidth="1"/>
    <col min="8197" max="8448" width="9.140625" style="17"/>
    <col min="8449" max="8449" width="43.140625" style="17" customWidth="1"/>
    <col min="8450" max="8450" width="16.28515625" style="17" customWidth="1"/>
    <col min="8451" max="8451" width="15.5703125" style="17" customWidth="1"/>
    <col min="8452" max="8452" width="16.28515625" style="17" customWidth="1"/>
    <col min="8453" max="8704" width="9.140625" style="17"/>
    <col min="8705" max="8705" width="43.140625" style="17" customWidth="1"/>
    <col min="8706" max="8706" width="16.28515625" style="17" customWidth="1"/>
    <col min="8707" max="8707" width="15.5703125" style="17" customWidth="1"/>
    <col min="8708" max="8708" width="16.28515625" style="17" customWidth="1"/>
    <col min="8709" max="8960" width="9.140625" style="17"/>
    <col min="8961" max="8961" width="43.140625" style="17" customWidth="1"/>
    <col min="8962" max="8962" width="16.28515625" style="17" customWidth="1"/>
    <col min="8963" max="8963" width="15.5703125" style="17" customWidth="1"/>
    <col min="8964" max="8964" width="16.28515625" style="17" customWidth="1"/>
    <col min="8965" max="9216" width="9.140625" style="17"/>
    <col min="9217" max="9217" width="43.140625" style="17" customWidth="1"/>
    <col min="9218" max="9218" width="16.28515625" style="17" customWidth="1"/>
    <col min="9219" max="9219" width="15.5703125" style="17" customWidth="1"/>
    <col min="9220" max="9220" width="16.28515625" style="17" customWidth="1"/>
    <col min="9221" max="9472" width="9.140625" style="17"/>
    <col min="9473" max="9473" width="43.140625" style="17" customWidth="1"/>
    <col min="9474" max="9474" width="16.28515625" style="17" customWidth="1"/>
    <col min="9475" max="9475" width="15.5703125" style="17" customWidth="1"/>
    <col min="9476" max="9476" width="16.28515625" style="17" customWidth="1"/>
    <col min="9477" max="9728" width="9.140625" style="17"/>
    <col min="9729" max="9729" width="43.140625" style="17" customWidth="1"/>
    <col min="9730" max="9730" width="16.28515625" style="17" customWidth="1"/>
    <col min="9731" max="9731" width="15.5703125" style="17" customWidth="1"/>
    <col min="9732" max="9732" width="16.28515625" style="17" customWidth="1"/>
    <col min="9733" max="9984" width="9.140625" style="17"/>
    <col min="9985" max="9985" width="43.140625" style="17" customWidth="1"/>
    <col min="9986" max="9986" width="16.28515625" style="17" customWidth="1"/>
    <col min="9987" max="9987" width="15.5703125" style="17" customWidth="1"/>
    <col min="9988" max="9988" width="16.28515625" style="17" customWidth="1"/>
    <col min="9989" max="10240" width="9.140625" style="17"/>
    <col min="10241" max="10241" width="43.140625" style="17" customWidth="1"/>
    <col min="10242" max="10242" width="16.28515625" style="17" customWidth="1"/>
    <col min="10243" max="10243" width="15.5703125" style="17" customWidth="1"/>
    <col min="10244" max="10244" width="16.28515625" style="17" customWidth="1"/>
    <col min="10245" max="10496" width="9.140625" style="17"/>
    <col min="10497" max="10497" width="43.140625" style="17" customWidth="1"/>
    <col min="10498" max="10498" width="16.28515625" style="17" customWidth="1"/>
    <col min="10499" max="10499" width="15.5703125" style="17" customWidth="1"/>
    <col min="10500" max="10500" width="16.28515625" style="17" customWidth="1"/>
    <col min="10501" max="10752" width="9.140625" style="17"/>
    <col min="10753" max="10753" width="43.140625" style="17" customWidth="1"/>
    <col min="10754" max="10754" width="16.28515625" style="17" customWidth="1"/>
    <col min="10755" max="10755" width="15.5703125" style="17" customWidth="1"/>
    <col min="10756" max="10756" width="16.28515625" style="17" customWidth="1"/>
    <col min="10757" max="11008" width="9.140625" style="17"/>
    <col min="11009" max="11009" width="43.140625" style="17" customWidth="1"/>
    <col min="11010" max="11010" width="16.28515625" style="17" customWidth="1"/>
    <col min="11011" max="11011" width="15.5703125" style="17" customWidth="1"/>
    <col min="11012" max="11012" width="16.28515625" style="17" customWidth="1"/>
    <col min="11013" max="11264" width="9.140625" style="17"/>
    <col min="11265" max="11265" width="43.140625" style="17" customWidth="1"/>
    <col min="11266" max="11266" width="16.28515625" style="17" customWidth="1"/>
    <col min="11267" max="11267" width="15.5703125" style="17" customWidth="1"/>
    <col min="11268" max="11268" width="16.28515625" style="17" customWidth="1"/>
    <col min="11269" max="11520" width="9.140625" style="17"/>
    <col min="11521" max="11521" width="43.140625" style="17" customWidth="1"/>
    <col min="11522" max="11522" width="16.28515625" style="17" customWidth="1"/>
    <col min="11523" max="11523" width="15.5703125" style="17" customWidth="1"/>
    <col min="11524" max="11524" width="16.28515625" style="17" customWidth="1"/>
    <col min="11525" max="11776" width="9.140625" style="17"/>
    <col min="11777" max="11777" width="43.140625" style="17" customWidth="1"/>
    <col min="11778" max="11778" width="16.28515625" style="17" customWidth="1"/>
    <col min="11779" max="11779" width="15.5703125" style="17" customWidth="1"/>
    <col min="11780" max="11780" width="16.28515625" style="17" customWidth="1"/>
    <col min="11781" max="12032" width="9.140625" style="17"/>
    <col min="12033" max="12033" width="43.140625" style="17" customWidth="1"/>
    <col min="12034" max="12034" width="16.28515625" style="17" customWidth="1"/>
    <col min="12035" max="12035" width="15.5703125" style="17" customWidth="1"/>
    <col min="12036" max="12036" width="16.28515625" style="17" customWidth="1"/>
    <col min="12037" max="12288" width="9.140625" style="17"/>
    <col min="12289" max="12289" width="43.140625" style="17" customWidth="1"/>
    <col min="12290" max="12290" width="16.28515625" style="17" customWidth="1"/>
    <col min="12291" max="12291" width="15.5703125" style="17" customWidth="1"/>
    <col min="12292" max="12292" width="16.28515625" style="17" customWidth="1"/>
    <col min="12293" max="12544" width="9.140625" style="17"/>
    <col min="12545" max="12545" width="43.140625" style="17" customWidth="1"/>
    <col min="12546" max="12546" width="16.28515625" style="17" customWidth="1"/>
    <col min="12547" max="12547" width="15.5703125" style="17" customWidth="1"/>
    <col min="12548" max="12548" width="16.28515625" style="17" customWidth="1"/>
    <col min="12549" max="12800" width="9.140625" style="17"/>
    <col min="12801" max="12801" width="43.140625" style="17" customWidth="1"/>
    <col min="12802" max="12802" width="16.28515625" style="17" customWidth="1"/>
    <col min="12803" max="12803" width="15.5703125" style="17" customWidth="1"/>
    <col min="12804" max="12804" width="16.28515625" style="17" customWidth="1"/>
    <col min="12805" max="13056" width="9.140625" style="17"/>
    <col min="13057" max="13057" width="43.140625" style="17" customWidth="1"/>
    <col min="13058" max="13058" width="16.28515625" style="17" customWidth="1"/>
    <col min="13059" max="13059" width="15.5703125" style="17" customWidth="1"/>
    <col min="13060" max="13060" width="16.28515625" style="17" customWidth="1"/>
    <col min="13061" max="13312" width="9.140625" style="17"/>
    <col min="13313" max="13313" width="43.140625" style="17" customWidth="1"/>
    <col min="13314" max="13314" width="16.28515625" style="17" customWidth="1"/>
    <col min="13315" max="13315" width="15.5703125" style="17" customWidth="1"/>
    <col min="13316" max="13316" width="16.28515625" style="17" customWidth="1"/>
    <col min="13317" max="13568" width="9.140625" style="17"/>
    <col min="13569" max="13569" width="43.140625" style="17" customWidth="1"/>
    <col min="13570" max="13570" width="16.28515625" style="17" customWidth="1"/>
    <col min="13571" max="13571" width="15.5703125" style="17" customWidth="1"/>
    <col min="13572" max="13572" width="16.28515625" style="17" customWidth="1"/>
    <col min="13573" max="13824" width="9.140625" style="17"/>
    <col min="13825" max="13825" width="43.140625" style="17" customWidth="1"/>
    <col min="13826" max="13826" width="16.28515625" style="17" customWidth="1"/>
    <col min="13827" max="13827" width="15.5703125" style="17" customWidth="1"/>
    <col min="13828" max="13828" width="16.28515625" style="17" customWidth="1"/>
    <col min="13829" max="14080" width="9.140625" style="17"/>
    <col min="14081" max="14081" width="43.140625" style="17" customWidth="1"/>
    <col min="14082" max="14082" width="16.28515625" style="17" customWidth="1"/>
    <col min="14083" max="14083" width="15.5703125" style="17" customWidth="1"/>
    <col min="14084" max="14084" width="16.28515625" style="17" customWidth="1"/>
    <col min="14085" max="14336" width="9.140625" style="17"/>
    <col min="14337" max="14337" width="43.140625" style="17" customWidth="1"/>
    <col min="14338" max="14338" width="16.28515625" style="17" customWidth="1"/>
    <col min="14339" max="14339" width="15.5703125" style="17" customWidth="1"/>
    <col min="14340" max="14340" width="16.28515625" style="17" customWidth="1"/>
    <col min="14341" max="14592" width="9.140625" style="17"/>
    <col min="14593" max="14593" width="43.140625" style="17" customWidth="1"/>
    <col min="14594" max="14594" width="16.28515625" style="17" customWidth="1"/>
    <col min="14595" max="14595" width="15.5703125" style="17" customWidth="1"/>
    <col min="14596" max="14596" width="16.28515625" style="17" customWidth="1"/>
    <col min="14597" max="14848" width="9.140625" style="17"/>
    <col min="14849" max="14849" width="43.140625" style="17" customWidth="1"/>
    <col min="14850" max="14850" width="16.28515625" style="17" customWidth="1"/>
    <col min="14851" max="14851" width="15.5703125" style="17" customWidth="1"/>
    <col min="14852" max="14852" width="16.28515625" style="17" customWidth="1"/>
    <col min="14853" max="15104" width="9.140625" style="17"/>
    <col min="15105" max="15105" width="43.140625" style="17" customWidth="1"/>
    <col min="15106" max="15106" width="16.28515625" style="17" customWidth="1"/>
    <col min="15107" max="15107" width="15.5703125" style="17" customWidth="1"/>
    <col min="15108" max="15108" width="16.28515625" style="17" customWidth="1"/>
    <col min="15109" max="15360" width="9.140625" style="17"/>
    <col min="15361" max="15361" width="43.140625" style="17" customWidth="1"/>
    <col min="15362" max="15362" width="16.28515625" style="17" customWidth="1"/>
    <col min="15363" max="15363" width="15.5703125" style="17" customWidth="1"/>
    <col min="15364" max="15364" width="16.28515625" style="17" customWidth="1"/>
    <col min="15365" max="15616" width="9.140625" style="17"/>
    <col min="15617" max="15617" width="43.140625" style="17" customWidth="1"/>
    <col min="15618" max="15618" width="16.28515625" style="17" customWidth="1"/>
    <col min="15619" max="15619" width="15.5703125" style="17" customWidth="1"/>
    <col min="15620" max="15620" width="16.28515625" style="17" customWidth="1"/>
    <col min="15621" max="15872" width="9.140625" style="17"/>
    <col min="15873" max="15873" width="43.140625" style="17" customWidth="1"/>
    <col min="15874" max="15874" width="16.28515625" style="17" customWidth="1"/>
    <col min="15875" max="15875" width="15.5703125" style="17" customWidth="1"/>
    <col min="15876" max="15876" width="16.28515625" style="17" customWidth="1"/>
    <col min="15877" max="16128" width="9.140625" style="17"/>
    <col min="16129" max="16129" width="43.140625" style="17" customWidth="1"/>
    <col min="16130" max="16130" width="16.28515625" style="17" customWidth="1"/>
    <col min="16131" max="16131" width="15.5703125" style="17" customWidth="1"/>
    <col min="16132" max="16132" width="16.28515625" style="17" customWidth="1"/>
    <col min="16133" max="16384" width="9.140625" style="17"/>
  </cols>
  <sheetData>
    <row r="2" spans="1:16" ht="45.6" customHeight="1" x14ac:dyDescent="0.25">
      <c r="A2" s="460" t="s">
        <v>16</v>
      </c>
      <c r="B2" s="460"/>
      <c r="C2" s="460"/>
      <c r="D2" s="460"/>
    </row>
    <row r="4" spans="1:16" x14ac:dyDescent="0.25">
      <c r="A4" s="461"/>
      <c r="B4" s="461" t="s">
        <v>24</v>
      </c>
      <c r="C4" s="461" t="s">
        <v>17</v>
      </c>
      <c r="D4" s="46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54.6" customHeight="1" x14ac:dyDescent="0.25">
      <c r="A5" s="461"/>
      <c r="B5" s="461"/>
      <c r="C5" s="19" t="s">
        <v>18</v>
      </c>
      <c r="D5" s="19" t="s">
        <v>19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s="20" customFormat="1" x14ac:dyDescent="0.25">
      <c r="A6" s="459" t="s">
        <v>20</v>
      </c>
      <c r="B6" s="459"/>
      <c r="C6" s="459"/>
      <c r="D6" s="459"/>
    </row>
    <row r="7" spans="1:16" s="20" customFormat="1" x14ac:dyDescent="0.25">
      <c r="A7" s="459" t="s">
        <v>21</v>
      </c>
      <c r="B7" s="459"/>
      <c r="C7" s="459"/>
      <c r="D7" s="459"/>
    </row>
    <row r="8" spans="1:16" ht="47.25" x14ac:dyDescent="0.25">
      <c r="A8" s="21" t="s">
        <v>22</v>
      </c>
      <c r="B8" s="22">
        <f>+C8+D8</f>
        <v>5774.7</v>
      </c>
      <c r="C8" s="22">
        <v>5737.3</v>
      </c>
      <c r="D8" s="22">
        <v>37.4</v>
      </c>
    </row>
    <row r="11" spans="1:16" x14ac:dyDescent="0.25">
      <c r="A11" s="460" t="s">
        <v>23</v>
      </c>
      <c r="B11" s="460"/>
      <c r="C11" s="460"/>
      <c r="D11" s="460"/>
    </row>
    <row r="12" spans="1:16" ht="33.6" customHeight="1" x14ac:dyDescent="0.25">
      <c r="A12" s="462"/>
      <c r="B12" s="462"/>
      <c r="C12" s="462"/>
      <c r="D12" s="462"/>
    </row>
    <row r="13" spans="1:16" x14ac:dyDescent="0.25">
      <c r="A13" s="23"/>
      <c r="B13" s="23"/>
      <c r="C13" s="23"/>
      <c r="D13" s="23"/>
    </row>
    <row r="14" spans="1:16" x14ac:dyDescent="0.25">
      <c r="A14" s="461"/>
      <c r="B14" s="461" t="s">
        <v>696</v>
      </c>
      <c r="C14" s="461" t="s">
        <v>17</v>
      </c>
      <c r="D14" s="461"/>
    </row>
    <row r="15" spans="1:16" ht="48.6" customHeight="1" x14ac:dyDescent="0.25">
      <c r="A15" s="461"/>
      <c r="B15" s="461"/>
      <c r="C15" s="19" t="s">
        <v>18</v>
      </c>
      <c r="D15" s="19" t="s">
        <v>19</v>
      </c>
    </row>
    <row r="16" spans="1:16" x14ac:dyDescent="0.25">
      <c r="A16" s="459" t="s">
        <v>20</v>
      </c>
      <c r="B16" s="459"/>
      <c r="C16" s="459"/>
      <c r="D16" s="459"/>
    </row>
    <row r="17" spans="1:4" x14ac:dyDescent="0.25">
      <c r="A17" s="459" t="s">
        <v>21</v>
      </c>
      <c r="B17" s="459"/>
      <c r="C17" s="459"/>
      <c r="D17" s="459"/>
    </row>
    <row r="18" spans="1:4" ht="47.25" x14ac:dyDescent="0.25">
      <c r="A18" s="21" t="s">
        <v>22</v>
      </c>
      <c r="B18" s="22">
        <f>C18+D18</f>
        <v>0</v>
      </c>
      <c r="C18" s="22">
        <v>0</v>
      </c>
      <c r="D18" s="22"/>
    </row>
    <row r="20" spans="1:4" x14ac:dyDescent="0.25">
      <c r="A20" s="460" t="s">
        <v>25</v>
      </c>
      <c r="B20" s="460"/>
      <c r="C20" s="460"/>
      <c r="D20" s="460"/>
    </row>
    <row r="21" spans="1:4" ht="31.15" customHeight="1" x14ac:dyDescent="0.25">
      <c r="A21" s="463"/>
      <c r="B21" s="463"/>
      <c r="C21" s="463"/>
      <c r="D21" s="463"/>
    </row>
    <row r="22" spans="1:4" x14ac:dyDescent="0.25">
      <c r="A22" s="461"/>
      <c r="B22" s="461" t="s">
        <v>697</v>
      </c>
      <c r="C22" s="461" t="s">
        <v>17</v>
      </c>
      <c r="D22" s="461"/>
    </row>
    <row r="23" spans="1:4" ht="45" customHeight="1" x14ac:dyDescent="0.25">
      <c r="A23" s="461"/>
      <c r="B23" s="461"/>
      <c r="C23" s="19" t="s">
        <v>18</v>
      </c>
      <c r="D23" s="19" t="s">
        <v>19</v>
      </c>
    </row>
    <row r="24" spans="1:4" x14ac:dyDescent="0.25">
      <c r="A24" s="459" t="s">
        <v>20</v>
      </c>
      <c r="B24" s="459"/>
      <c r="C24" s="459"/>
      <c r="D24" s="459"/>
    </row>
    <row r="25" spans="1:4" x14ac:dyDescent="0.25">
      <c r="A25" s="459" t="s">
        <v>21</v>
      </c>
      <c r="B25" s="459"/>
      <c r="C25" s="459"/>
      <c r="D25" s="459"/>
    </row>
    <row r="26" spans="1:4" ht="47.25" x14ac:dyDescent="0.25">
      <c r="A26" s="21" t="s">
        <v>22</v>
      </c>
      <c r="B26" s="22">
        <f>C26+D26</f>
        <v>0</v>
      </c>
      <c r="C26" s="22">
        <v>0</v>
      </c>
      <c r="D26" s="22"/>
    </row>
  </sheetData>
  <mergeCells count="18">
    <mergeCell ref="A25:D25"/>
    <mergeCell ref="A11:D12"/>
    <mergeCell ref="A14:A15"/>
    <mergeCell ref="B14:B15"/>
    <mergeCell ref="C14:D14"/>
    <mergeCell ref="A16:D16"/>
    <mergeCell ref="A17:D17"/>
    <mergeCell ref="A20:D21"/>
    <mergeCell ref="A22:A23"/>
    <mergeCell ref="B22:B23"/>
    <mergeCell ref="C22:D22"/>
    <mergeCell ref="A24:D24"/>
    <mergeCell ref="A7:D7"/>
    <mergeCell ref="A2:D2"/>
    <mergeCell ref="A4:A5"/>
    <mergeCell ref="B4:B5"/>
    <mergeCell ref="C4:D4"/>
    <mergeCell ref="A6:D6"/>
  </mergeCells>
  <pageMargins left="0.47244094488188981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topLeftCell="A19" workbookViewId="0">
      <selection activeCell="D7" sqref="D7"/>
    </sheetView>
  </sheetViews>
  <sheetFormatPr defaultColWidth="9.140625" defaultRowHeight="15.75" x14ac:dyDescent="0.25"/>
  <cols>
    <col min="1" max="1" width="4.85546875" style="167" customWidth="1"/>
    <col min="2" max="2" width="39.28515625" style="167" customWidth="1"/>
    <col min="3" max="3" width="23" style="167" customWidth="1"/>
    <col min="4" max="4" width="21.42578125" style="167" customWidth="1"/>
    <col min="5" max="6" width="9.140625" style="167"/>
    <col min="7" max="7" width="21.28515625" style="167" customWidth="1"/>
    <col min="8" max="255" width="9.140625" style="167"/>
    <col min="256" max="256" width="6.85546875" style="167" customWidth="1"/>
    <col min="257" max="257" width="40.85546875" style="167" customWidth="1"/>
    <col min="258" max="260" width="14.85546875" style="167" customWidth="1"/>
    <col min="261" max="262" width="9.140625" style="167"/>
    <col min="263" max="263" width="21.28515625" style="167" customWidth="1"/>
    <col min="264" max="511" width="9.140625" style="167"/>
    <col min="512" max="512" width="6.85546875" style="167" customWidth="1"/>
    <col min="513" max="513" width="40.85546875" style="167" customWidth="1"/>
    <col min="514" max="516" width="14.85546875" style="167" customWidth="1"/>
    <col min="517" max="518" width="9.140625" style="167"/>
    <col min="519" max="519" width="21.28515625" style="167" customWidth="1"/>
    <col min="520" max="767" width="9.140625" style="167"/>
    <col min="768" max="768" width="6.85546875" style="167" customWidth="1"/>
    <col min="769" max="769" width="40.85546875" style="167" customWidth="1"/>
    <col min="770" max="772" width="14.85546875" style="167" customWidth="1"/>
    <col min="773" max="774" width="9.140625" style="167"/>
    <col min="775" max="775" width="21.28515625" style="167" customWidth="1"/>
    <col min="776" max="1023" width="9.140625" style="167"/>
    <col min="1024" max="1024" width="6.85546875" style="167" customWidth="1"/>
    <col min="1025" max="1025" width="40.85546875" style="167" customWidth="1"/>
    <col min="1026" max="1028" width="14.85546875" style="167" customWidth="1"/>
    <col min="1029" max="1030" width="9.140625" style="167"/>
    <col min="1031" max="1031" width="21.28515625" style="167" customWidth="1"/>
    <col min="1032" max="1279" width="9.140625" style="167"/>
    <col min="1280" max="1280" width="6.85546875" style="167" customWidth="1"/>
    <col min="1281" max="1281" width="40.85546875" style="167" customWidth="1"/>
    <col min="1282" max="1284" width="14.85546875" style="167" customWidth="1"/>
    <col min="1285" max="1286" width="9.140625" style="167"/>
    <col min="1287" max="1287" width="21.28515625" style="167" customWidth="1"/>
    <col min="1288" max="1535" width="9.140625" style="167"/>
    <col min="1536" max="1536" width="6.85546875" style="167" customWidth="1"/>
    <col min="1537" max="1537" width="40.85546875" style="167" customWidth="1"/>
    <col min="1538" max="1540" width="14.85546875" style="167" customWidth="1"/>
    <col min="1541" max="1542" width="9.140625" style="167"/>
    <col min="1543" max="1543" width="21.28515625" style="167" customWidth="1"/>
    <col min="1544" max="1791" width="9.140625" style="167"/>
    <col min="1792" max="1792" width="6.85546875" style="167" customWidth="1"/>
    <col min="1793" max="1793" width="40.85546875" style="167" customWidth="1"/>
    <col min="1794" max="1796" width="14.85546875" style="167" customWidth="1"/>
    <col min="1797" max="1798" width="9.140625" style="167"/>
    <col min="1799" max="1799" width="21.28515625" style="167" customWidth="1"/>
    <col min="1800" max="2047" width="9.140625" style="167"/>
    <col min="2048" max="2048" width="6.85546875" style="167" customWidth="1"/>
    <col min="2049" max="2049" width="40.85546875" style="167" customWidth="1"/>
    <col min="2050" max="2052" width="14.85546875" style="167" customWidth="1"/>
    <col min="2053" max="2054" width="9.140625" style="167"/>
    <col min="2055" max="2055" width="21.28515625" style="167" customWidth="1"/>
    <col min="2056" max="2303" width="9.140625" style="167"/>
    <col min="2304" max="2304" width="6.85546875" style="167" customWidth="1"/>
    <col min="2305" max="2305" width="40.85546875" style="167" customWidth="1"/>
    <col min="2306" max="2308" width="14.85546875" style="167" customWidth="1"/>
    <col min="2309" max="2310" width="9.140625" style="167"/>
    <col min="2311" max="2311" width="21.28515625" style="167" customWidth="1"/>
    <col min="2312" max="2559" width="9.140625" style="167"/>
    <col min="2560" max="2560" width="6.85546875" style="167" customWidth="1"/>
    <col min="2561" max="2561" width="40.85546875" style="167" customWidth="1"/>
    <col min="2562" max="2564" width="14.85546875" style="167" customWidth="1"/>
    <col min="2565" max="2566" width="9.140625" style="167"/>
    <col min="2567" max="2567" width="21.28515625" style="167" customWidth="1"/>
    <col min="2568" max="2815" width="9.140625" style="167"/>
    <col min="2816" max="2816" width="6.85546875" style="167" customWidth="1"/>
    <col min="2817" max="2817" width="40.85546875" style="167" customWidth="1"/>
    <col min="2818" max="2820" width="14.85546875" style="167" customWidth="1"/>
    <col min="2821" max="2822" width="9.140625" style="167"/>
    <col min="2823" max="2823" width="21.28515625" style="167" customWidth="1"/>
    <col min="2824" max="3071" width="9.140625" style="167"/>
    <col min="3072" max="3072" width="6.85546875" style="167" customWidth="1"/>
    <col min="3073" max="3073" width="40.85546875" style="167" customWidth="1"/>
    <col min="3074" max="3076" width="14.85546875" style="167" customWidth="1"/>
    <col min="3077" max="3078" width="9.140625" style="167"/>
    <col min="3079" max="3079" width="21.28515625" style="167" customWidth="1"/>
    <col min="3080" max="3327" width="9.140625" style="167"/>
    <col min="3328" max="3328" width="6.85546875" style="167" customWidth="1"/>
    <col min="3329" max="3329" width="40.85546875" style="167" customWidth="1"/>
    <col min="3330" max="3332" width="14.85546875" style="167" customWidth="1"/>
    <col min="3333" max="3334" width="9.140625" style="167"/>
    <col min="3335" max="3335" width="21.28515625" style="167" customWidth="1"/>
    <col min="3336" max="3583" width="9.140625" style="167"/>
    <col min="3584" max="3584" width="6.85546875" style="167" customWidth="1"/>
    <col min="3585" max="3585" width="40.85546875" style="167" customWidth="1"/>
    <col min="3586" max="3588" width="14.85546875" style="167" customWidth="1"/>
    <col min="3589" max="3590" width="9.140625" style="167"/>
    <col min="3591" max="3591" width="21.28515625" style="167" customWidth="1"/>
    <col min="3592" max="3839" width="9.140625" style="167"/>
    <col min="3840" max="3840" width="6.85546875" style="167" customWidth="1"/>
    <col min="3841" max="3841" width="40.85546875" style="167" customWidth="1"/>
    <col min="3842" max="3844" width="14.85546875" style="167" customWidth="1"/>
    <col min="3845" max="3846" width="9.140625" style="167"/>
    <col min="3847" max="3847" width="21.28515625" style="167" customWidth="1"/>
    <col min="3848" max="4095" width="9.140625" style="167"/>
    <col min="4096" max="4096" width="6.85546875" style="167" customWidth="1"/>
    <col min="4097" max="4097" width="40.85546875" style="167" customWidth="1"/>
    <col min="4098" max="4100" width="14.85546875" style="167" customWidth="1"/>
    <col min="4101" max="4102" width="9.140625" style="167"/>
    <col min="4103" max="4103" width="21.28515625" style="167" customWidth="1"/>
    <col min="4104" max="4351" width="9.140625" style="167"/>
    <col min="4352" max="4352" width="6.85546875" style="167" customWidth="1"/>
    <col min="4353" max="4353" width="40.85546875" style="167" customWidth="1"/>
    <col min="4354" max="4356" width="14.85546875" style="167" customWidth="1"/>
    <col min="4357" max="4358" width="9.140625" style="167"/>
    <col min="4359" max="4359" width="21.28515625" style="167" customWidth="1"/>
    <col min="4360" max="4607" width="9.140625" style="167"/>
    <col min="4608" max="4608" width="6.85546875" style="167" customWidth="1"/>
    <col min="4609" max="4609" width="40.85546875" style="167" customWidth="1"/>
    <col min="4610" max="4612" width="14.85546875" style="167" customWidth="1"/>
    <col min="4613" max="4614" width="9.140625" style="167"/>
    <col min="4615" max="4615" width="21.28515625" style="167" customWidth="1"/>
    <col min="4616" max="4863" width="9.140625" style="167"/>
    <col min="4864" max="4864" width="6.85546875" style="167" customWidth="1"/>
    <col min="4865" max="4865" width="40.85546875" style="167" customWidth="1"/>
    <col min="4866" max="4868" width="14.85546875" style="167" customWidth="1"/>
    <col min="4869" max="4870" width="9.140625" style="167"/>
    <col min="4871" max="4871" width="21.28515625" style="167" customWidth="1"/>
    <col min="4872" max="5119" width="9.140625" style="167"/>
    <col min="5120" max="5120" width="6.85546875" style="167" customWidth="1"/>
    <col min="5121" max="5121" width="40.85546875" style="167" customWidth="1"/>
    <col min="5122" max="5124" width="14.85546875" style="167" customWidth="1"/>
    <col min="5125" max="5126" width="9.140625" style="167"/>
    <col min="5127" max="5127" width="21.28515625" style="167" customWidth="1"/>
    <col min="5128" max="5375" width="9.140625" style="167"/>
    <col min="5376" max="5376" width="6.85546875" style="167" customWidth="1"/>
    <col min="5377" max="5377" width="40.85546875" style="167" customWidth="1"/>
    <col min="5378" max="5380" width="14.85546875" style="167" customWidth="1"/>
    <col min="5381" max="5382" width="9.140625" style="167"/>
    <col min="5383" max="5383" width="21.28515625" style="167" customWidth="1"/>
    <col min="5384" max="5631" width="9.140625" style="167"/>
    <col min="5632" max="5632" width="6.85546875" style="167" customWidth="1"/>
    <col min="5633" max="5633" width="40.85546875" style="167" customWidth="1"/>
    <col min="5634" max="5636" width="14.85546875" style="167" customWidth="1"/>
    <col min="5637" max="5638" width="9.140625" style="167"/>
    <col min="5639" max="5639" width="21.28515625" style="167" customWidth="1"/>
    <col min="5640" max="5887" width="9.140625" style="167"/>
    <col min="5888" max="5888" width="6.85546875" style="167" customWidth="1"/>
    <col min="5889" max="5889" width="40.85546875" style="167" customWidth="1"/>
    <col min="5890" max="5892" width="14.85546875" style="167" customWidth="1"/>
    <col min="5893" max="5894" width="9.140625" style="167"/>
    <col min="5895" max="5895" width="21.28515625" style="167" customWidth="1"/>
    <col min="5896" max="6143" width="9.140625" style="167"/>
    <col min="6144" max="6144" width="6.85546875" style="167" customWidth="1"/>
    <col min="6145" max="6145" width="40.85546875" style="167" customWidth="1"/>
    <col min="6146" max="6148" width="14.85546875" style="167" customWidth="1"/>
    <col min="6149" max="6150" width="9.140625" style="167"/>
    <col min="6151" max="6151" width="21.28515625" style="167" customWidth="1"/>
    <col min="6152" max="6399" width="9.140625" style="167"/>
    <col min="6400" max="6400" width="6.85546875" style="167" customWidth="1"/>
    <col min="6401" max="6401" width="40.85546875" style="167" customWidth="1"/>
    <col min="6402" max="6404" width="14.85546875" style="167" customWidth="1"/>
    <col min="6405" max="6406" width="9.140625" style="167"/>
    <col min="6407" max="6407" width="21.28515625" style="167" customWidth="1"/>
    <col min="6408" max="6655" width="9.140625" style="167"/>
    <col min="6656" max="6656" width="6.85546875" style="167" customWidth="1"/>
    <col min="6657" max="6657" width="40.85546875" style="167" customWidth="1"/>
    <col min="6658" max="6660" width="14.85546875" style="167" customWidth="1"/>
    <col min="6661" max="6662" width="9.140625" style="167"/>
    <col min="6663" max="6663" width="21.28515625" style="167" customWidth="1"/>
    <col min="6664" max="6911" width="9.140625" style="167"/>
    <col min="6912" max="6912" width="6.85546875" style="167" customWidth="1"/>
    <col min="6913" max="6913" width="40.85546875" style="167" customWidth="1"/>
    <col min="6914" max="6916" width="14.85546875" style="167" customWidth="1"/>
    <col min="6917" max="6918" width="9.140625" style="167"/>
    <col min="6919" max="6919" width="21.28515625" style="167" customWidth="1"/>
    <col min="6920" max="7167" width="9.140625" style="167"/>
    <col min="7168" max="7168" width="6.85546875" style="167" customWidth="1"/>
    <col min="7169" max="7169" width="40.85546875" style="167" customWidth="1"/>
    <col min="7170" max="7172" width="14.85546875" style="167" customWidth="1"/>
    <col min="7173" max="7174" width="9.140625" style="167"/>
    <col min="7175" max="7175" width="21.28515625" style="167" customWidth="1"/>
    <col min="7176" max="7423" width="9.140625" style="167"/>
    <col min="7424" max="7424" width="6.85546875" style="167" customWidth="1"/>
    <col min="7425" max="7425" width="40.85546875" style="167" customWidth="1"/>
    <col min="7426" max="7428" width="14.85546875" style="167" customWidth="1"/>
    <col min="7429" max="7430" width="9.140625" style="167"/>
    <col min="7431" max="7431" width="21.28515625" style="167" customWidth="1"/>
    <col min="7432" max="7679" width="9.140625" style="167"/>
    <col min="7680" max="7680" width="6.85546875" style="167" customWidth="1"/>
    <col min="7681" max="7681" width="40.85546875" style="167" customWidth="1"/>
    <col min="7682" max="7684" width="14.85546875" style="167" customWidth="1"/>
    <col min="7685" max="7686" width="9.140625" style="167"/>
    <col min="7687" max="7687" width="21.28515625" style="167" customWidth="1"/>
    <col min="7688" max="7935" width="9.140625" style="167"/>
    <col min="7936" max="7936" width="6.85546875" style="167" customWidth="1"/>
    <col min="7937" max="7937" width="40.85546875" style="167" customWidth="1"/>
    <col min="7938" max="7940" width="14.85546875" style="167" customWidth="1"/>
    <col min="7941" max="7942" width="9.140625" style="167"/>
    <col min="7943" max="7943" width="21.28515625" style="167" customWidth="1"/>
    <col min="7944" max="8191" width="9.140625" style="167"/>
    <col min="8192" max="8192" width="6.85546875" style="167" customWidth="1"/>
    <col min="8193" max="8193" width="40.85546875" style="167" customWidth="1"/>
    <col min="8194" max="8196" width="14.85546875" style="167" customWidth="1"/>
    <col min="8197" max="8198" width="9.140625" style="167"/>
    <col min="8199" max="8199" width="21.28515625" style="167" customWidth="1"/>
    <col min="8200" max="8447" width="9.140625" style="167"/>
    <col min="8448" max="8448" width="6.85546875" style="167" customWidth="1"/>
    <col min="8449" max="8449" width="40.85546875" style="167" customWidth="1"/>
    <col min="8450" max="8452" width="14.85546875" style="167" customWidth="1"/>
    <col min="8453" max="8454" width="9.140625" style="167"/>
    <col min="8455" max="8455" width="21.28515625" style="167" customWidth="1"/>
    <col min="8456" max="8703" width="9.140625" style="167"/>
    <col min="8704" max="8704" width="6.85546875" style="167" customWidth="1"/>
    <col min="8705" max="8705" width="40.85546875" style="167" customWidth="1"/>
    <col min="8706" max="8708" width="14.85546875" style="167" customWidth="1"/>
    <col min="8709" max="8710" width="9.140625" style="167"/>
    <col min="8711" max="8711" width="21.28515625" style="167" customWidth="1"/>
    <col min="8712" max="8959" width="9.140625" style="167"/>
    <col min="8960" max="8960" width="6.85546875" style="167" customWidth="1"/>
    <col min="8961" max="8961" width="40.85546875" style="167" customWidth="1"/>
    <col min="8962" max="8964" width="14.85546875" style="167" customWidth="1"/>
    <col min="8965" max="8966" width="9.140625" style="167"/>
    <col min="8967" max="8967" width="21.28515625" style="167" customWidth="1"/>
    <col min="8968" max="9215" width="9.140625" style="167"/>
    <col min="9216" max="9216" width="6.85546875" style="167" customWidth="1"/>
    <col min="9217" max="9217" width="40.85546875" style="167" customWidth="1"/>
    <col min="9218" max="9220" width="14.85546875" style="167" customWidth="1"/>
    <col min="9221" max="9222" width="9.140625" style="167"/>
    <col min="9223" max="9223" width="21.28515625" style="167" customWidth="1"/>
    <col min="9224" max="9471" width="9.140625" style="167"/>
    <col min="9472" max="9472" width="6.85546875" style="167" customWidth="1"/>
    <col min="9473" max="9473" width="40.85546875" style="167" customWidth="1"/>
    <col min="9474" max="9476" width="14.85546875" style="167" customWidth="1"/>
    <col min="9477" max="9478" width="9.140625" style="167"/>
    <col min="9479" max="9479" width="21.28515625" style="167" customWidth="1"/>
    <col min="9480" max="9727" width="9.140625" style="167"/>
    <col min="9728" max="9728" width="6.85546875" style="167" customWidth="1"/>
    <col min="9729" max="9729" width="40.85546875" style="167" customWidth="1"/>
    <col min="9730" max="9732" width="14.85546875" style="167" customWidth="1"/>
    <col min="9733" max="9734" width="9.140625" style="167"/>
    <col min="9735" max="9735" width="21.28515625" style="167" customWidth="1"/>
    <col min="9736" max="9983" width="9.140625" style="167"/>
    <col min="9984" max="9984" width="6.85546875" style="167" customWidth="1"/>
    <col min="9985" max="9985" width="40.85546875" style="167" customWidth="1"/>
    <col min="9986" max="9988" width="14.85546875" style="167" customWidth="1"/>
    <col min="9989" max="9990" width="9.140625" style="167"/>
    <col min="9991" max="9991" width="21.28515625" style="167" customWidth="1"/>
    <col min="9992" max="10239" width="9.140625" style="167"/>
    <col min="10240" max="10240" width="6.85546875" style="167" customWidth="1"/>
    <col min="10241" max="10241" width="40.85546875" style="167" customWidth="1"/>
    <col min="10242" max="10244" width="14.85546875" style="167" customWidth="1"/>
    <col min="10245" max="10246" width="9.140625" style="167"/>
    <col min="10247" max="10247" width="21.28515625" style="167" customWidth="1"/>
    <col min="10248" max="10495" width="9.140625" style="167"/>
    <col min="10496" max="10496" width="6.85546875" style="167" customWidth="1"/>
    <col min="10497" max="10497" width="40.85546875" style="167" customWidth="1"/>
    <col min="10498" max="10500" width="14.85546875" style="167" customWidth="1"/>
    <col min="10501" max="10502" width="9.140625" style="167"/>
    <col min="10503" max="10503" width="21.28515625" style="167" customWidth="1"/>
    <col min="10504" max="10751" width="9.140625" style="167"/>
    <col min="10752" max="10752" width="6.85546875" style="167" customWidth="1"/>
    <col min="10753" max="10753" width="40.85546875" style="167" customWidth="1"/>
    <col min="10754" max="10756" width="14.85546875" style="167" customWidth="1"/>
    <col min="10757" max="10758" width="9.140625" style="167"/>
    <col min="10759" max="10759" width="21.28515625" style="167" customWidth="1"/>
    <col min="10760" max="11007" width="9.140625" style="167"/>
    <col min="11008" max="11008" width="6.85546875" style="167" customWidth="1"/>
    <col min="11009" max="11009" width="40.85546875" style="167" customWidth="1"/>
    <col min="11010" max="11012" width="14.85546875" style="167" customWidth="1"/>
    <col min="11013" max="11014" width="9.140625" style="167"/>
    <col min="11015" max="11015" width="21.28515625" style="167" customWidth="1"/>
    <col min="11016" max="11263" width="9.140625" style="167"/>
    <col min="11264" max="11264" width="6.85546875" style="167" customWidth="1"/>
    <col min="11265" max="11265" width="40.85546875" style="167" customWidth="1"/>
    <col min="11266" max="11268" width="14.85546875" style="167" customWidth="1"/>
    <col min="11269" max="11270" width="9.140625" style="167"/>
    <col min="11271" max="11271" width="21.28515625" style="167" customWidth="1"/>
    <col min="11272" max="11519" width="9.140625" style="167"/>
    <col min="11520" max="11520" width="6.85546875" style="167" customWidth="1"/>
    <col min="11521" max="11521" width="40.85546875" style="167" customWidth="1"/>
    <col min="11522" max="11524" width="14.85546875" style="167" customWidth="1"/>
    <col min="11525" max="11526" width="9.140625" style="167"/>
    <col min="11527" max="11527" width="21.28515625" style="167" customWidth="1"/>
    <col min="11528" max="11775" width="9.140625" style="167"/>
    <col min="11776" max="11776" width="6.85546875" style="167" customWidth="1"/>
    <col min="11777" max="11777" width="40.85546875" style="167" customWidth="1"/>
    <col min="11778" max="11780" width="14.85546875" style="167" customWidth="1"/>
    <col min="11781" max="11782" width="9.140625" style="167"/>
    <col min="11783" max="11783" width="21.28515625" style="167" customWidth="1"/>
    <col min="11784" max="12031" width="9.140625" style="167"/>
    <col min="12032" max="12032" width="6.85546875" style="167" customWidth="1"/>
    <col min="12033" max="12033" width="40.85546875" style="167" customWidth="1"/>
    <col min="12034" max="12036" width="14.85546875" style="167" customWidth="1"/>
    <col min="12037" max="12038" width="9.140625" style="167"/>
    <col min="12039" max="12039" width="21.28515625" style="167" customWidth="1"/>
    <col min="12040" max="12287" width="9.140625" style="167"/>
    <col min="12288" max="12288" width="6.85546875" style="167" customWidth="1"/>
    <col min="12289" max="12289" width="40.85546875" style="167" customWidth="1"/>
    <col min="12290" max="12292" width="14.85546875" style="167" customWidth="1"/>
    <col min="12293" max="12294" width="9.140625" style="167"/>
    <col min="12295" max="12295" width="21.28515625" style="167" customWidth="1"/>
    <col min="12296" max="12543" width="9.140625" style="167"/>
    <col min="12544" max="12544" width="6.85546875" style="167" customWidth="1"/>
    <col min="12545" max="12545" width="40.85546875" style="167" customWidth="1"/>
    <col min="12546" max="12548" width="14.85546875" style="167" customWidth="1"/>
    <col min="12549" max="12550" width="9.140625" style="167"/>
    <col min="12551" max="12551" width="21.28515625" style="167" customWidth="1"/>
    <col min="12552" max="12799" width="9.140625" style="167"/>
    <col min="12800" max="12800" width="6.85546875" style="167" customWidth="1"/>
    <col min="12801" max="12801" width="40.85546875" style="167" customWidth="1"/>
    <col min="12802" max="12804" width="14.85546875" style="167" customWidth="1"/>
    <col min="12805" max="12806" width="9.140625" style="167"/>
    <col min="12807" max="12807" width="21.28515625" style="167" customWidth="1"/>
    <col min="12808" max="13055" width="9.140625" style="167"/>
    <col min="13056" max="13056" width="6.85546875" style="167" customWidth="1"/>
    <col min="13057" max="13057" width="40.85546875" style="167" customWidth="1"/>
    <col min="13058" max="13060" width="14.85546875" style="167" customWidth="1"/>
    <col min="13061" max="13062" width="9.140625" style="167"/>
    <col min="13063" max="13063" width="21.28515625" style="167" customWidth="1"/>
    <col min="13064" max="13311" width="9.140625" style="167"/>
    <col min="13312" max="13312" width="6.85546875" style="167" customWidth="1"/>
    <col min="13313" max="13313" width="40.85546875" style="167" customWidth="1"/>
    <col min="13314" max="13316" width="14.85546875" style="167" customWidth="1"/>
    <col min="13317" max="13318" width="9.140625" style="167"/>
    <col min="13319" max="13319" width="21.28515625" style="167" customWidth="1"/>
    <col min="13320" max="13567" width="9.140625" style="167"/>
    <col min="13568" max="13568" width="6.85546875" style="167" customWidth="1"/>
    <col min="13569" max="13569" width="40.85546875" style="167" customWidth="1"/>
    <col min="13570" max="13572" width="14.85546875" style="167" customWidth="1"/>
    <col min="13573" max="13574" width="9.140625" style="167"/>
    <col min="13575" max="13575" width="21.28515625" style="167" customWidth="1"/>
    <col min="13576" max="13823" width="9.140625" style="167"/>
    <col min="13824" max="13824" width="6.85546875" style="167" customWidth="1"/>
    <col min="13825" max="13825" width="40.85546875" style="167" customWidth="1"/>
    <col min="13826" max="13828" width="14.85546875" style="167" customWidth="1"/>
    <col min="13829" max="13830" width="9.140625" style="167"/>
    <col min="13831" max="13831" width="21.28515625" style="167" customWidth="1"/>
    <col min="13832" max="14079" width="9.140625" style="167"/>
    <col min="14080" max="14080" width="6.85546875" style="167" customWidth="1"/>
    <col min="14081" max="14081" width="40.85546875" style="167" customWidth="1"/>
    <col min="14082" max="14084" width="14.85546875" style="167" customWidth="1"/>
    <col min="14085" max="14086" width="9.140625" style="167"/>
    <col min="14087" max="14087" width="21.28515625" style="167" customWidth="1"/>
    <col min="14088" max="14335" width="9.140625" style="167"/>
    <col min="14336" max="14336" width="6.85546875" style="167" customWidth="1"/>
    <col min="14337" max="14337" width="40.85546875" style="167" customWidth="1"/>
    <col min="14338" max="14340" width="14.85546875" style="167" customWidth="1"/>
    <col min="14341" max="14342" width="9.140625" style="167"/>
    <col min="14343" max="14343" width="21.28515625" style="167" customWidth="1"/>
    <col min="14344" max="14591" width="9.140625" style="167"/>
    <col min="14592" max="14592" width="6.85546875" style="167" customWidth="1"/>
    <col min="14593" max="14593" width="40.85546875" style="167" customWidth="1"/>
    <col min="14594" max="14596" width="14.85546875" style="167" customWidth="1"/>
    <col min="14597" max="14598" width="9.140625" style="167"/>
    <col min="14599" max="14599" width="21.28515625" style="167" customWidth="1"/>
    <col min="14600" max="14847" width="9.140625" style="167"/>
    <col min="14848" max="14848" width="6.85546875" style="167" customWidth="1"/>
    <col min="14849" max="14849" width="40.85546875" style="167" customWidth="1"/>
    <col min="14850" max="14852" width="14.85546875" style="167" customWidth="1"/>
    <col min="14853" max="14854" width="9.140625" style="167"/>
    <col min="14855" max="14855" width="21.28515625" style="167" customWidth="1"/>
    <col min="14856" max="15103" width="9.140625" style="167"/>
    <col min="15104" max="15104" width="6.85546875" style="167" customWidth="1"/>
    <col min="15105" max="15105" width="40.85546875" style="167" customWidth="1"/>
    <col min="15106" max="15108" width="14.85546875" style="167" customWidth="1"/>
    <col min="15109" max="15110" width="9.140625" style="167"/>
    <col min="15111" max="15111" width="21.28515625" style="167" customWidth="1"/>
    <col min="15112" max="15359" width="9.140625" style="167"/>
    <col min="15360" max="15360" width="6.85546875" style="167" customWidth="1"/>
    <col min="15361" max="15361" width="40.85546875" style="167" customWidth="1"/>
    <col min="15362" max="15364" width="14.85546875" style="167" customWidth="1"/>
    <col min="15365" max="15366" width="9.140625" style="167"/>
    <col min="15367" max="15367" width="21.28515625" style="167" customWidth="1"/>
    <col min="15368" max="15615" width="9.140625" style="167"/>
    <col min="15616" max="15616" width="6.85546875" style="167" customWidth="1"/>
    <col min="15617" max="15617" width="40.85546875" style="167" customWidth="1"/>
    <col min="15618" max="15620" width="14.85546875" style="167" customWidth="1"/>
    <col min="15621" max="15622" width="9.140625" style="167"/>
    <col min="15623" max="15623" width="21.28515625" style="167" customWidth="1"/>
    <col min="15624" max="15871" width="9.140625" style="167"/>
    <col min="15872" max="15872" width="6.85546875" style="167" customWidth="1"/>
    <col min="15873" max="15873" width="40.85546875" style="167" customWidth="1"/>
    <col min="15874" max="15876" width="14.85546875" style="167" customWidth="1"/>
    <col min="15877" max="15878" width="9.140625" style="167"/>
    <col min="15879" max="15879" width="21.28515625" style="167" customWidth="1"/>
    <col min="15880" max="16127" width="9.140625" style="167"/>
    <col min="16128" max="16128" width="6.85546875" style="167" customWidth="1"/>
    <col min="16129" max="16129" width="40.85546875" style="167" customWidth="1"/>
    <col min="16130" max="16132" width="14.85546875" style="167" customWidth="1"/>
    <col min="16133" max="16134" width="9.140625" style="167"/>
    <col min="16135" max="16135" width="21.28515625" style="167" customWidth="1"/>
    <col min="16136" max="16384" width="9.140625" style="167"/>
  </cols>
  <sheetData>
    <row r="1" spans="1:4" x14ac:dyDescent="0.25">
      <c r="A1" s="539"/>
      <c r="B1" s="539"/>
      <c r="C1" s="291"/>
      <c r="D1" s="291" t="s">
        <v>688</v>
      </c>
    </row>
    <row r="2" spans="1:4" x14ac:dyDescent="0.25">
      <c r="B2" s="76"/>
      <c r="C2" s="291"/>
      <c r="D2" s="291" t="s">
        <v>638</v>
      </c>
    </row>
    <row r="3" spans="1:4" x14ac:dyDescent="0.25">
      <c r="B3" s="495" t="s">
        <v>57</v>
      </c>
      <c r="C3" s="495"/>
      <c r="D3" s="495"/>
    </row>
    <row r="4" spans="1:4" x14ac:dyDescent="0.25">
      <c r="B4" s="76"/>
      <c r="C4" s="291"/>
      <c r="D4" s="291" t="s">
        <v>639</v>
      </c>
    </row>
    <row r="5" spans="1:4" x14ac:dyDescent="0.25">
      <c r="B5" s="76"/>
      <c r="C5" s="291"/>
      <c r="D5" s="291" t="s">
        <v>548</v>
      </c>
    </row>
    <row r="6" spans="1:4" ht="14.25" customHeight="1" x14ac:dyDescent="0.25">
      <c r="C6" s="548" t="s">
        <v>902</v>
      </c>
      <c r="D6" s="548"/>
    </row>
    <row r="7" spans="1:4" ht="14.25" customHeight="1" x14ac:dyDescent="0.25">
      <c r="D7" s="352" t="s">
        <v>702</v>
      </c>
    </row>
    <row r="8" spans="1:4" ht="80.45" customHeight="1" x14ac:dyDescent="0.25">
      <c r="A8" s="457" t="s">
        <v>715</v>
      </c>
      <c r="B8" s="457"/>
      <c r="C8" s="457"/>
      <c r="D8" s="457"/>
    </row>
    <row r="9" spans="1:4" ht="18.75" customHeight="1" x14ac:dyDescent="0.25">
      <c r="C9" s="171"/>
      <c r="D9" s="172" t="s">
        <v>550</v>
      </c>
    </row>
    <row r="10" spans="1:4" ht="91.9" customHeight="1" x14ac:dyDescent="0.25">
      <c r="A10" s="528" t="s">
        <v>1</v>
      </c>
      <c r="B10" s="528" t="s">
        <v>640</v>
      </c>
      <c r="C10" s="306" t="s">
        <v>713</v>
      </c>
      <c r="D10" s="306" t="s">
        <v>714</v>
      </c>
    </row>
    <row r="11" spans="1:4" ht="16.149999999999999" customHeight="1" x14ac:dyDescent="0.25">
      <c r="A11" s="528"/>
      <c r="B11" s="528"/>
      <c r="C11" s="290" t="s">
        <v>266</v>
      </c>
      <c r="D11" s="290" t="s">
        <v>266</v>
      </c>
    </row>
    <row r="12" spans="1:4" ht="32.450000000000003" customHeight="1" x14ac:dyDescent="0.25">
      <c r="A12" s="174">
        <v>1</v>
      </c>
      <c r="B12" s="63" t="s">
        <v>642</v>
      </c>
      <c r="C12" s="175">
        <v>143.1</v>
      </c>
      <c r="D12" s="175">
        <v>1</v>
      </c>
    </row>
    <row r="13" spans="1:4" s="178" customFormat="1" ht="32.450000000000003" customHeight="1" x14ac:dyDescent="0.25">
      <c r="A13" s="176" t="s">
        <v>608</v>
      </c>
      <c r="B13" s="63" t="s">
        <v>647</v>
      </c>
      <c r="C13" s="179">
        <v>143.1</v>
      </c>
      <c r="D13" s="175">
        <v>1</v>
      </c>
    </row>
    <row r="14" spans="1:4" s="178" customFormat="1" ht="32.450000000000003" customHeight="1" x14ac:dyDescent="0.25">
      <c r="A14" s="174">
        <v>3</v>
      </c>
      <c r="B14" s="63" t="s">
        <v>645</v>
      </c>
      <c r="C14" s="175">
        <v>559.6</v>
      </c>
      <c r="D14" s="175">
        <v>1</v>
      </c>
    </row>
    <row r="15" spans="1:4" s="178" customFormat="1" ht="32.450000000000003" customHeight="1" x14ac:dyDescent="0.25">
      <c r="A15" s="176" t="s">
        <v>610</v>
      </c>
      <c r="B15" s="63" t="s">
        <v>650</v>
      </c>
      <c r="C15" s="175">
        <v>143.1</v>
      </c>
      <c r="D15" s="175">
        <v>1</v>
      </c>
    </row>
    <row r="16" spans="1:4" ht="32.450000000000003" customHeight="1" x14ac:dyDescent="0.25">
      <c r="A16" s="174">
        <v>5</v>
      </c>
      <c r="B16" s="63" t="s">
        <v>648</v>
      </c>
      <c r="C16" s="175">
        <v>143.1</v>
      </c>
      <c r="D16" s="175">
        <v>1</v>
      </c>
    </row>
    <row r="17" spans="1:4" ht="32.450000000000003" customHeight="1" x14ac:dyDescent="0.25">
      <c r="A17" s="176" t="s">
        <v>698</v>
      </c>
      <c r="B17" s="63" t="s">
        <v>644</v>
      </c>
      <c r="C17" s="175">
        <v>178.6</v>
      </c>
      <c r="D17" s="175">
        <v>1</v>
      </c>
    </row>
    <row r="18" spans="1:4" ht="32.450000000000003" customHeight="1" x14ac:dyDescent="0.25">
      <c r="A18" s="174">
        <v>7</v>
      </c>
      <c r="B18" s="63" t="s">
        <v>649</v>
      </c>
      <c r="C18" s="175">
        <v>143.1</v>
      </c>
      <c r="D18" s="175">
        <v>1</v>
      </c>
    </row>
    <row r="19" spans="1:4" ht="32.450000000000003" customHeight="1" x14ac:dyDescent="0.25">
      <c r="A19" s="176" t="s">
        <v>699</v>
      </c>
      <c r="B19" s="63" t="s">
        <v>646</v>
      </c>
      <c r="C19" s="175">
        <v>107.8</v>
      </c>
      <c r="D19" s="175">
        <v>1</v>
      </c>
    </row>
    <row r="20" spans="1:4" ht="32.450000000000003" customHeight="1" x14ac:dyDescent="0.25">
      <c r="A20" s="174">
        <v>9</v>
      </c>
      <c r="B20" s="63" t="s">
        <v>651</v>
      </c>
      <c r="C20" s="179">
        <v>178.6</v>
      </c>
      <c r="D20" s="175">
        <v>1</v>
      </c>
    </row>
    <row r="21" spans="1:4" ht="32.450000000000003" customHeight="1" x14ac:dyDescent="0.25">
      <c r="A21" s="176" t="s">
        <v>703</v>
      </c>
      <c r="B21" s="63" t="s">
        <v>653</v>
      </c>
      <c r="C21" s="177"/>
      <c r="D21" s="175">
        <v>1</v>
      </c>
    </row>
    <row r="22" spans="1:4" s="188" customFormat="1" ht="18.75" customHeight="1" x14ac:dyDescent="0.25">
      <c r="A22" s="186"/>
      <c r="B22" s="305" t="s">
        <v>652</v>
      </c>
      <c r="C22" s="177">
        <f>SUM(C12:C21)</f>
        <v>1740.0999999999997</v>
      </c>
      <c r="D22" s="177">
        <f>SUM(D12:D21)</f>
        <v>10</v>
      </c>
    </row>
    <row r="25" spans="1:4" x14ac:dyDescent="0.25">
      <c r="C25" s="182"/>
      <c r="D25" s="182"/>
    </row>
  </sheetData>
  <mergeCells count="6">
    <mergeCell ref="B10:B11"/>
    <mergeCell ref="A10:A11"/>
    <mergeCell ref="A8:D8"/>
    <mergeCell ref="B3:D3"/>
    <mergeCell ref="A1:B1"/>
    <mergeCell ref="C6:D6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topLeftCell="A16" workbookViewId="0">
      <selection activeCell="F8" sqref="F8"/>
    </sheetView>
  </sheetViews>
  <sheetFormatPr defaultColWidth="9.140625" defaultRowHeight="15.75" x14ac:dyDescent="0.25"/>
  <cols>
    <col min="1" max="1" width="6.85546875" style="167" customWidth="1"/>
    <col min="2" max="2" width="39.5703125" style="167" customWidth="1"/>
    <col min="3" max="3" width="14.85546875" style="167" customWidth="1"/>
    <col min="4" max="4" width="12" style="167" customWidth="1"/>
    <col min="5" max="5" width="16.28515625" style="167" customWidth="1"/>
    <col min="6" max="252" width="9.140625" style="167"/>
    <col min="253" max="253" width="6.85546875" style="167" customWidth="1"/>
    <col min="254" max="254" width="39.5703125" style="167" customWidth="1"/>
    <col min="255" max="256" width="14.85546875" style="167" customWidth="1"/>
    <col min="257" max="257" width="16.28515625" style="167" customWidth="1"/>
    <col min="258" max="258" width="9.140625" style="167"/>
    <col min="259" max="259" width="11.5703125" style="167" customWidth="1"/>
    <col min="260" max="260" width="11.85546875" style="167" customWidth="1"/>
    <col min="261" max="261" width="9.5703125" style="167" customWidth="1"/>
    <col min="262" max="508" width="9.140625" style="167"/>
    <col min="509" max="509" width="6.85546875" style="167" customWidth="1"/>
    <col min="510" max="510" width="39.5703125" style="167" customWidth="1"/>
    <col min="511" max="512" width="14.85546875" style="167" customWidth="1"/>
    <col min="513" max="513" width="16.28515625" style="167" customWidth="1"/>
    <col min="514" max="514" width="9.140625" style="167"/>
    <col min="515" max="515" width="11.5703125" style="167" customWidth="1"/>
    <col min="516" max="516" width="11.85546875" style="167" customWidth="1"/>
    <col min="517" max="517" width="9.5703125" style="167" customWidth="1"/>
    <col min="518" max="764" width="9.140625" style="167"/>
    <col min="765" max="765" width="6.85546875" style="167" customWidth="1"/>
    <col min="766" max="766" width="39.5703125" style="167" customWidth="1"/>
    <col min="767" max="768" width="14.85546875" style="167" customWidth="1"/>
    <col min="769" max="769" width="16.28515625" style="167" customWidth="1"/>
    <col min="770" max="770" width="9.140625" style="167"/>
    <col min="771" max="771" width="11.5703125" style="167" customWidth="1"/>
    <col min="772" max="772" width="11.85546875" style="167" customWidth="1"/>
    <col min="773" max="773" width="9.5703125" style="167" customWidth="1"/>
    <col min="774" max="1020" width="9.140625" style="167"/>
    <col min="1021" max="1021" width="6.85546875" style="167" customWidth="1"/>
    <col min="1022" max="1022" width="39.5703125" style="167" customWidth="1"/>
    <col min="1023" max="1024" width="14.85546875" style="167" customWidth="1"/>
    <col min="1025" max="1025" width="16.28515625" style="167" customWidth="1"/>
    <col min="1026" max="1026" width="9.140625" style="167"/>
    <col min="1027" max="1027" width="11.5703125" style="167" customWidth="1"/>
    <col min="1028" max="1028" width="11.85546875" style="167" customWidth="1"/>
    <col min="1029" max="1029" width="9.5703125" style="167" customWidth="1"/>
    <col min="1030" max="1276" width="9.140625" style="167"/>
    <col min="1277" max="1277" width="6.85546875" style="167" customWidth="1"/>
    <col min="1278" max="1278" width="39.5703125" style="167" customWidth="1"/>
    <col min="1279" max="1280" width="14.85546875" style="167" customWidth="1"/>
    <col min="1281" max="1281" width="16.28515625" style="167" customWidth="1"/>
    <col min="1282" max="1282" width="9.140625" style="167"/>
    <col min="1283" max="1283" width="11.5703125" style="167" customWidth="1"/>
    <col min="1284" max="1284" width="11.85546875" style="167" customWidth="1"/>
    <col min="1285" max="1285" width="9.5703125" style="167" customWidth="1"/>
    <col min="1286" max="1532" width="9.140625" style="167"/>
    <col min="1533" max="1533" width="6.85546875" style="167" customWidth="1"/>
    <col min="1534" max="1534" width="39.5703125" style="167" customWidth="1"/>
    <col min="1535" max="1536" width="14.85546875" style="167" customWidth="1"/>
    <col min="1537" max="1537" width="16.28515625" style="167" customWidth="1"/>
    <col min="1538" max="1538" width="9.140625" style="167"/>
    <col min="1539" max="1539" width="11.5703125" style="167" customWidth="1"/>
    <col min="1540" max="1540" width="11.85546875" style="167" customWidth="1"/>
    <col min="1541" max="1541" width="9.5703125" style="167" customWidth="1"/>
    <col min="1542" max="1788" width="9.140625" style="167"/>
    <col min="1789" max="1789" width="6.85546875" style="167" customWidth="1"/>
    <col min="1790" max="1790" width="39.5703125" style="167" customWidth="1"/>
    <col min="1791" max="1792" width="14.85546875" style="167" customWidth="1"/>
    <col min="1793" max="1793" width="16.28515625" style="167" customWidth="1"/>
    <col min="1794" max="1794" width="9.140625" style="167"/>
    <col min="1795" max="1795" width="11.5703125" style="167" customWidth="1"/>
    <col min="1796" max="1796" width="11.85546875" style="167" customWidth="1"/>
    <col min="1797" max="1797" width="9.5703125" style="167" customWidth="1"/>
    <col min="1798" max="2044" width="9.140625" style="167"/>
    <col min="2045" max="2045" width="6.85546875" style="167" customWidth="1"/>
    <col min="2046" max="2046" width="39.5703125" style="167" customWidth="1"/>
    <col min="2047" max="2048" width="14.85546875" style="167" customWidth="1"/>
    <col min="2049" max="2049" width="16.28515625" style="167" customWidth="1"/>
    <col min="2050" max="2050" width="9.140625" style="167"/>
    <col min="2051" max="2051" width="11.5703125" style="167" customWidth="1"/>
    <col min="2052" max="2052" width="11.85546875" style="167" customWidth="1"/>
    <col min="2053" max="2053" width="9.5703125" style="167" customWidth="1"/>
    <col min="2054" max="2300" width="9.140625" style="167"/>
    <col min="2301" max="2301" width="6.85546875" style="167" customWidth="1"/>
    <col min="2302" max="2302" width="39.5703125" style="167" customWidth="1"/>
    <col min="2303" max="2304" width="14.85546875" style="167" customWidth="1"/>
    <col min="2305" max="2305" width="16.28515625" style="167" customWidth="1"/>
    <col min="2306" max="2306" width="9.140625" style="167"/>
    <col min="2307" max="2307" width="11.5703125" style="167" customWidth="1"/>
    <col min="2308" max="2308" width="11.85546875" style="167" customWidth="1"/>
    <col min="2309" max="2309" width="9.5703125" style="167" customWidth="1"/>
    <col min="2310" max="2556" width="9.140625" style="167"/>
    <col min="2557" max="2557" width="6.85546875" style="167" customWidth="1"/>
    <col min="2558" max="2558" width="39.5703125" style="167" customWidth="1"/>
    <col min="2559" max="2560" width="14.85546875" style="167" customWidth="1"/>
    <col min="2561" max="2561" width="16.28515625" style="167" customWidth="1"/>
    <col min="2562" max="2562" width="9.140625" style="167"/>
    <col min="2563" max="2563" width="11.5703125" style="167" customWidth="1"/>
    <col min="2564" max="2564" width="11.85546875" style="167" customWidth="1"/>
    <col min="2565" max="2565" width="9.5703125" style="167" customWidth="1"/>
    <col min="2566" max="2812" width="9.140625" style="167"/>
    <col min="2813" max="2813" width="6.85546875" style="167" customWidth="1"/>
    <col min="2814" max="2814" width="39.5703125" style="167" customWidth="1"/>
    <col min="2815" max="2816" width="14.85546875" style="167" customWidth="1"/>
    <col min="2817" max="2817" width="16.28515625" style="167" customWidth="1"/>
    <col min="2818" max="2818" width="9.140625" style="167"/>
    <col min="2819" max="2819" width="11.5703125" style="167" customWidth="1"/>
    <col min="2820" max="2820" width="11.85546875" style="167" customWidth="1"/>
    <col min="2821" max="2821" width="9.5703125" style="167" customWidth="1"/>
    <col min="2822" max="3068" width="9.140625" style="167"/>
    <col min="3069" max="3069" width="6.85546875" style="167" customWidth="1"/>
    <col min="3070" max="3070" width="39.5703125" style="167" customWidth="1"/>
    <col min="3071" max="3072" width="14.85546875" style="167" customWidth="1"/>
    <col min="3073" max="3073" width="16.28515625" style="167" customWidth="1"/>
    <col min="3074" max="3074" width="9.140625" style="167"/>
    <col min="3075" max="3075" width="11.5703125" style="167" customWidth="1"/>
    <col min="3076" max="3076" width="11.85546875" style="167" customWidth="1"/>
    <col min="3077" max="3077" width="9.5703125" style="167" customWidth="1"/>
    <col min="3078" max="3324" width="9.140625" style="167"/>
    <col min="3325" max="3325" width="6.85546875" style="167" customWidth="1"/>
    <col min="3326" max="3326" width="39.5703125" style="167" customWidth="1"/>
    <col min="3327" max="3328" width="14.85546875" style="167" customWidth="1"/>
    <col min="3329" max="3329" width="16.28515625" style="167" customWidth="1"/>
    <col min="3330" max="3330" width="9.140625" style="167"/>
    <col min="3331" max="3331" width="11.5703125" style="167" customWidth="1"/>
    <col min="3332" max="3332" width="11.85546875" style="167" customWidth="1"/>
    <col min="3333" max="3333" width="9.5703125" style="167" customWidth="1"/>
    <col min="3334" max="3580" width="9.140625" style="167"/>
    <col min="3581" max="3581" width="6.85546875" style="167" customWidth="1"/>
    <col min="3582" max="3582" width="39.5703125" style="167" customWidth="1"/>
    <col min="3583" max="3584" width="14.85546875" style="167" customWidth="1"/>
    <col min="3585" max="3585" width="16.28515625" style="167" customWidth="1"/>
    <col min="3586" max="3586" width="9.140625" style="167"/>
    <col min="3587" max="3587" width="11.5703125" style="167" customWidth="1"/>
    <col min="3588" max="3588" width="11.85546875" style="167" customWidth="1"/>
    <col min="3589" max="3589" width="9.5703125" style="167" customWidth="1"/>
    <col min="3590" max="3836" width="9.140625" style="167"/>
    <col min="3837" max="3837" width="6.85546875" style="167" customWidth="1"/>
    <col min="3838" max="3838" width="39.5703125" style="167" customWidth="1"/>
    <col min="3839" max="3840" width="14.85546875" style="167" customWidth="1"/>
    <col min="3841" max="3841" width="16.28515625" style="167" customWidth="1"/>
    <col min="3842" max="3842" width="9.140625" style="167"/>
    <col min="3843" max="3843" width="11.5703125" style="167" customWidth="1"/>
    <col min="3844" max="3844" width="11.85546875" style="167" customWidth="1"/>
    <col min="3845" max="3845" width="9.5703125" style="167" customWidth="1"/>
    <col min="3846" max="4092" width="9.140625" style="167"/>
    <col min="4093" max="4093" width="6.85546875" style="167" customWidth="1"/>
    <col min="4094" max="4094" width="39.5703125" style="167" customWidth="1"/>
    <col min="4095" max="4096" width="14.85546875" style="167" customWidth="1"/>
    <col min="4097" max="4097" width="16.28515625" style="167" customWidth="1"/>
    <col min="4098" max="4098" width="9.140625" style="167"/>
    <col min="4099" max="4099" width="11.5703125" style="167" customWidth="1"/>
    <col min="4100" max="4100" width="11.85546875" style="167" customWidth="1"/>
    <col min="4101" max="4101" width="9.5703125" style="167" customWidth="1"/>
    <col min="4102" max="4348" width="9.140625" style="167"/>
    <col min="4349" max="4349" width="6.85546875" style="167" customWidth="1"/>
    <col min="4350" max="4350" width="39.5703125" style="167" customWidth="1"/>
    <col min="4351" max="4352" width="14.85546875" style="167" customWidth="1"/>
    <col min="4353" max="4353" width="16.28515625" style="167" customWidth="1"/>
    <col min="4354" max="4354" width="9.140625" style="167"/>
    <col min="4355" max="4355" width="11.5703125" style="167" customWidth="1"/>
    <col min="4356" max="4356" width="11.85546875" style="167" customWidth="1"/>
    <col min="4357" max="4357" width="9.5703125" style="167" customWidth="1"/>
    <col min="4358" max="4604" width="9.140625" style="167"/>
    <col min="4605" max="4605" width="6.85546875" style="167" customWidth="1"/>
    <col min="4606" max="4606" width="39.5703125" style="167" customWidth="1"/>
    <col min="4607" max="4608" width="14.85546875" style="167" customWidth="1"/>
    <col min="4609" max="4609" width="16.28515625" style="167" customWidth="1"/>
    <col min="4610" max="4610" width="9.140625" style="167"/>
    <col min="4611" max="4611" width="11.5703125" style="167" customWidth="1"/>
    <col min="4612" max="4612" width="11.85546875" style="167" customWidth="1"/>
    <col min="4613" max="4613" width="9.5703125" style="167" customWidth="1"/>
    <col min="4614" max="4860" width="9.140625" style="167"/>
    <col min="4861" max="4861" width="6.85546875" style="167" customWidth="1"/>
    <col min="4862" max="4862" width="39.5703125" style="167" customWidth="1"/>
    <col min="4863" max="4864" width="14.85546875" style="167" customWidth="1"/>
    <col min="4865" max="4865" width="16.28515625" style="167" customWidth="1"/>
    <col min="4866" max="4866" width="9.140625" style="167"/>
    <col min="4867" max="4867" width="11.5703125" style="167" customWidth="1"/>
    <col min="4868" max="4868" width="11.85546875" style="167" customWidth="1"/>
    <col min="4869" max="4869" width="9.5703125" style="167" customWidth="1"/>
    <col min="4870" max="5116" width="9.140625" style="167"/>
    <col min="5117" max="5117" width="6.85546875" style="167" customWidth="1"/>
    <col min="5118" max="5118" width="39.5703125" style="167" customWidth="1"/>
    <col min="5119" max="5120" width="14.85546875" style="167" customWidth="1"/>
    <col min="5121" max="5121" width="16.28515625" style="167" customWidth="1"/>
    <col min="5122" max="5122" width="9.140625" style="167"/>
    <col min="5123" max="5123" width="11.5703125" style="167" customWidth="1"/>
    <col min="5124" max="5124" width="11.85546875" style="167" customWidth="1"/>
    <col min="5125" max="5125" width="9.5703125" style="167" customWidth="1"/>
    <col min="5126" max="5372" width="9.140625" style="167"/>
    <col min="5373" max="5373" width="6.85546875" style="167" customWidth="1"/>
    <col min="5374" max="5374" width="39.5703125" style="167" customWidth="1"/>
    <col min="5375" max="5376" width="14.85546875" style="167" customWidth="1"/>
    <col min="5377" max="5377" width="16.28515625" style="167" customWidth="1"/>
    <col min="5378" max="5378" width="9.140625" style="167"/>
    <col min="5379" max="5379" width="11.5703125" style="167" customWidth="1"/>
    <col min="5380" max="5380" width="11.85546875" style="167" customWidth="1"/>
    <col min="5381" max="5381" width="9.5703125" style="167" customWidth="1"/>
    <col min="5382" max="5628" width="9.140625" style="167"/>
    <col min="5629" max="5629" width="6.85546875" style="167" customWidth="1"/>
    <col min="5630" max="5630" width="39.5703125" style="167" customWidth="1"/>
    <col min="5631" max="5632" width="14.85546875" style="167" customWidth="1"/>
    <col min="5633" max="5633" width="16.28515625" style="167" customWidth="1"/>
    <col min="5634" max="5634" width="9.140625" style="167"/>
    <col min="5635" max="5635" width="11.5703125" style="167" customWidth="1"/>
    <col min="5636" max="5636" width="11.85546875" style="167" customWidth="1"/>
    <col min="5637" max="5637" width="9.5703125" style="167" customWidth="1"/>
    <col min="5638" max="5884" width="9.140625" style="167"/>
    <col min="5885" max="5885" width="6.85546875" style="167" customWidth="1"/>
    <col min="5886" max="5886" width="39.5703125" style="167" customWidth="1"/>
    <col min="5887" max="5888" width="14.85546875" style="167" customWidth="1"/>
    <col min="5889" max="5889" width="16.28515625" style="167" customWidth="1"/>
    <col min="5890" max="5890" width="9.140625" style="167"/>
    <col min="5891" max="5891" width="11.5703125" style="167" customWidth="1"/>
    <col min="5892" max="5892" width="11.85546875" style="167" customWidth="1"/>
    <col min="5893" max="5893" width="9.5703125" style="167" customWidth="1"/>
    <col min="5894" max="6140" width="9.140625" style="167"/>
    <col min="6141" max="6141" width="6.85546875" style="167" customWidth="1"/>
    <col min="6142" max="6142" width="39.5703125" style="167" customWidth="1"/>
    <col min="6143" max="6144" width="14.85546875" style="167" customWidth="1"/>
    <col min="6145" max="6145" width="16.28515625" style="167" customWidth="1"/>
    <col min="6146" max="6146" width="9.140625" style="167"/>
    <col min="6147" max="6147" width="11.5703125" style="167" customWidth="1"/>
    <col min="6148" max="6148" width="11.85546875" style="167" customWidth="1"/>
    <col min="6149" max="6149" width="9.5703125" style="167" customWidth="1"/>
    <col min="6150" max="6396" width="9.140625" style="167"/>
    <col min="6397" max="6397" width="6.85546875" style="167" customWidth="1"/>
    <col min="6398" max="6398" width="39.5703125" style="167" customWidth="1"/>
    <col min="6399" max="6400" width="14.85546875" style="167" customWidth="1"/>
    <col min="6401" max="6401" width="16.28515625" style="167" customWidth="1"/>
    <col min="6402" max="6402" width="9.140625" style="167"/>
    <col min="6403" max="6403" width="11.5703125" style="167" customWidth="1"/>
    <col min="6404" max="6404" width="11.85546875" style="167" customWidth="1"/>
    <col min="6405" max="6405" width="9.5703125" style="167" customWidth="1"/>
    <col min="6406" max="6652" width="9.140625" style="167"/>
    <col min="6653" max="6653" width="6.85546875" style="167" customWidth="1"/>
    <col min="6654" max="6654" width="39.5703125" style="167" customWidth="1"/>
    <col min="6655" max="6656" width="14.85546875" style="167" customWidth="1"/>
    <col min="6657" max="6657" width="16.28515625" style="167" customWidth="1"/>
    <col min="6658" max="6658" width="9.140625" style="167"/>
    <col min="6659" max="6659" width="11.5703125" style="167" customWidth="1"/>
    <col min="6660" max="6660" width="11.85546875" style="167" customWidth="1"/>
    <col min="6661" max="6661" width="9.5703125" style="167" customWidth="1"/>
    <col min="6662" max="6908" width="9.140625" style="167"/>
    <col min="6909" max="6909" width="6.85546875" style="167" customWidth="1"/>
    <col min="6910" max="6910" width="39.5703125" style="167" customWidth="1"/>
    <col min="6911" max="6912" width="14.85546875" style="167" customWidth="1"/>
    <col min="6913" max="6913" width="16.28515625" style="167" customWidth="1"/>
    <col min="6914" max="6914" width="9.140625" style="167"/>
    <col min="6915" max="6915" width="11.5703125" style="167" customWidth="1"/>
    <col min="6916" max="6916" width="11.85546875" style="167" customWidth="1"/>
    <col min="6917" max="6917" width="9.5703125" style="167" customWidth="1"/>
    <col min="6918" max="7164" width="9.140625" style="167"/>
    <col min="7165" max="7165" width="6.85546875" style="167" customWidth="1"/>
    <col min="7166" max="7166" width="39.5703125" style="167" customWidth="1"/>
    <col min="7167" max="7168" width="14.85546875" style="167" customWidth="1"/>
    <col min="7169" max="7169" width="16.28515625" style="167" customWidth="1"/>
    <col min="7170" max="7170" width="9.140625" style="167"/>
    <col min="7171" max="7171" width="11.5703125" style="167" customWidth="1"/>
    <col min="7172" max="7172" width="11.85546875" style="167" customWidth="1"/>
    <col min="7173" max="7173" width="9.5703125" style="167" customWidth="1"/>
    <col min="7174" max="7420" width="9.140625" style="167"/>
    <col min="7421" max="7421" width="6.85546875" style="167" customWidth="1"/>
    <col min="7422" max="7422" width="39.5703125" style="167" customWidth="1"/>
    <col min="7423" max="7424" width="14.85546875" style="167" customWidth="1"/>
    <col min="7425" max="7425" width="16.28515625" style="167" customWidth="1"/>
    <col min="7426" max="7426" width="9.140625" style="167"/>
    <col min="7427" max="7427" width="11.5703125" style="167" customWidth="1"/>
    <col min="7428" max="7428" width="11.85546875" style="167" customWidth="1"/>
    <col min="7429" max="7429" width="9.5703125" style="167" customWidth="1"/>
    <col min="7430" max="7676" width="9.140625" style="167"/>
    <col min="7677" max="7677" width="6.85546875" style="167" customWidth="1"/>
    <col min="7678" max="7678" width="39.5703125" style="167" customWidth="1"/>
    <col min="7679" max="7680" width="14.85546875" style="167" customWidth="1"/>
    <col min="7681" max="7681" width="16.28515625" style="167" customWidth="1"/>
    <col min="7682" max="7682" width="9.140625" style="167"/>
    <col min="7683" max="7683" width="11.5703125" style="167" customWidth="1"/>
    <col min="7684" max="7684" width="11.85546875" style="167" customWidth="1"/>
    <col min="7685" max="7685" width="9.5703125" style="167" customWidth="1"/>
    <col min="7686" max="7932" width="9.140625" style="167"/>
    <col min="7933" max="7933" width="6.85546875" style="167" customWidth="1"/>
    <col min="7934" max="7934" width="39.5703125" style="167" customWidth="1"/>
    <col min="7935" max="7936" width="14.85546875" style="167" customWidth="1"/>
    <col min="7937" max="7937" width="16.28515625" style="167" customWidth="1"/>
    <col min="7938" max="7938" width="9.140625" style="167"/>
    <col min="7939" max="7939" width="11.5703125" style="167" customWidth="1"/>
    <col min="7940" max="7940" width="11.85546875" style="167" customWidth="1"/>
    <col min="7941" max="7941" width="9.5703125" style="167" customWidth="1"/>
    <col min="7942" max="8188" width="9.140625" style="167"/>
    <col min="8189" max="8189" width="6.85546875" style="167" customWidth="1"/>
    <col min="8190" max="8190" width="39.5703125" style="167" customWidth="1"/>
    <col min="8191" max="8192" width="14.85546875" style="167" customWidth="1"/>
    <col min="8193" max="8193" width="16.28515625" style="167" customWidth="1"/>
    <col min="8194" max="8194" width="9.140625" style="167"/>
    <col min="8195" max="8195" width="11.5703125" style="167" customWidth="1"/>
    <col min="8196" max="8196" width="11.85546875" style="167" customWidth="1"/>
    <col min="8197" max="8197" width="9.5703125" style="167" customWidth="1"/>
    <col min="8198" max="8444" width="9.140625" style="167"/>
    <col min="8445" max="8445" width="6.85546875" style="167" customWidth="1"/>
    <col min="8446" max="8446" width="39.5703125" style="167" customWidth="1"/>
    <col min="8447" max="8448" width="14.85546875" style="167" customWidth="1"/>
    <col min="8449" max="8449" width="16.28515625" style="167" customWidth="1"/>
    <col min="8450" max="8450" width="9.140625" style="167"/>
    <col min="8451" max="8451" width="11.5703125" style="167" customWidth="1"/>
    <col min="8452" max="8452" width="11.85546875" style="167" customWidth="1"/>
    <col min="8453" max="8453" width="9.5703125" style="167" customWidth="1"/>
    <col min="8454" max="8700" width="9.140625" style="167"/>
    <col min="8701" max="8701" width="6.85546875" style="167" customWidth="1"/>
    <col min="8702" max="8702" width="39.5703125" style="167" customWidth="1"/>
    <col min="8703" max="8704" width="14.85546875" style="167" customWidth="1"/>
    <col min="8705" max="8705" width="16.28515625" style="167" customWidth="1"/>
    <col min="8706" max="8706" width="9.140625" style="167"/>
    <col min="8707" max="8707" width="11.5703125" style="167" customWidth="1"/>
    <col min="8708" max="8708" width="11.85546875" style="167" customWidth="1"/>
    <col min="8709" max="8709" width="9.5703125" style="167" customWidth="1"/>
    <col min="8710" max="8956" width="9.140625" style="167"/>
    <col min="8957" max="8957" width="6.85546875" style="167" customWidth="1"/>
    <col min="8958" max="8958" width="39.5703125" style="167" customWidth="1"/>
    <col min="8959" max="8960" width="14.85546875" style="167" customWidth="1"/>
    <col min="8961" max="8961" width="16.28515625" style="167" customWidth="1"/>
    <col min="8962" max="8962" width="9.140625" style="167"/>
    <col min="8963" max="8963" width="11.5703125" style="167" customWidth="1"/>
    <col min="8964" max="8964" width="11.85546875" style="167" customWidth="1"/>
    <col min="8965" max="8965" width="9.5703125" style="167" customWidth="1"/>
    <col min="8966" max="9212" width="9.140625" style="167"/>
    <col min="9213" max="9213" width="6.85546875" style="167" customWidth="1"/>
    <col min="9214" max="9214" width="39.5703125" style="167" customWidth="1"/>
    <col min="9215" max="9216" width="14.85546875" style="167" customWidth="1"/>
    <col min="9217" max="9217" width="16.28515625" style="167" customWidth="1"/>
    <col min="9218" max="9218" width="9.140625" style="167"/>
    <col min="9219" max="9219" width="11.5703125" style="167" customWidth="1"/>
    <col min="9220" max="9220" width="11.85546875" style="167" customWidth="1"/>
    <col min="9221" max="9221" width="9.5703125" style="167" customWidth="1"/>
    <col min="9222" max="9468" width="9.140625" style="167"/>
    <col min="9469" max="9469" width="6.85546875" style="167" customWidth="1"/>
    <col min="9470" max="9470" width="39.5703125" style="167" customWidth="1"/>
    <col min="9471" max="9472" width="14.85546875" style="167" customWidth="1"/>
    <col min="9473" max="9473" width="16.28515625" style="167" customWidth="1"/>
    <col min="9474" max="9474" width="9.140625" style="167"/>
    <col min="9475" max="9475" width="11.5703125" style="167" customWidth="1"/>
    <col min="9476" max="9476" width="11.85546875" style="167" customWidth="1"/>
    <col min="9477" max="9477" width="9.5703125" style="167" customWidth="1"/>
    <col min="9478" max="9724" width="9.140625" style="167"/>
    <col min="9725" max="9725" width="6.85546875" style="167" customWidth="1"/>
    <col min="9726" max="9726" width="39.5703125" style="167" customWidth="1"/>
    <col min="9727" max="9728" width="14.85546875" style="167" customWidth="1"/>
    <col min="9729" max="9729" width="16.28515625" style="167" customWidth="1"/>
    <col min="9730" max="9730" width="9.140625" style="167"/>
    <col min="9731" max="9731" width="11.5703125" style="167" customWidth="1"/>
    <col min="9732" max="9732" width="11.85546875" style="167" customWidth="1"/>
    <col min="9733" max="9733" width="9.5703125" style="167" customWidth="1"/>
    <col min="9734" max="9980" width="9.140625" style="167"/>
    <col min="9981" max="9981" width="6.85546875" style="167" customWidth="1"/>
    <col min="9982" max="9982" width="39.5703125" style="167" customWidth="1"/>
    <col min="9983" max="9984" width="14.85546875" style="167" customWidth="1"/>
    <col min="9985" max="9985" width="16.28515625" style="167" customWidth="1"/>
    <col min="9986" max="9986" width="9.140625" style="167"/>
    <col min="9987" max="9987" width="11.5703125" style="167" customWidth="1"/>
    <col min="9988" max="9988" width="11.85546875" style="167" customWidth="1"/>
    <col min="9989" max="9989" width="9.5703125" style="167" customWidth="1"/>
    <col min="9990" max="10236" width="9.140625" style="167"/>
    <col min="10237" max="10237" width="6.85546875" style="167" customWidth="1"/>
    <col min="10238" max="10238" width="39.5703125" style="167" customWidth="1"/>
    <col min="10239" max="10240" width="14.85546875" style="167" customWidth="1"/>
    <col min="10241" max="10241" width="16.28515625" style="167" customWidth="1"/>
    <col min="10242" max="10242" width="9.140625" style="167"/>
    <col min="10243" max="10243" width="11.5703125" style="167" customWidth="1"/>
    <col min="10244" max="10244" width="11.85546875" style="167" customWidth="1"/>
    <col min="10245" max="10245" width="9.5703125" style="167" customWidth="1"/>
    <col min="10246" max="10492" width="9.140625" style="167"/>
    <col min="10493" max="10493" width="6.85546875" style="167" customWidth="1"/>
    <col min="10494" max="10494" width="39.5703125" style="167" customWidth="1"/>
    <col min="10495" max="10496" width="14.85546875" style="167" customWidth="1"/>
    <col min="10497" max="10497" width="16.28515625" style="167" customWidth="1"/>
    <col min="10498" max="10498" width="9.140625" style="167"/>
    <col min="10499" max="10499" width="11.5703125" style="167" customWidth="1"/>
    <col min="10500" max="10500" width="11.85546875" style="167" customWidth="1"/>
    <col min="10501" max="10501" width="9.5703125" style="167" customWidth="1"/>
    <col min="10502" max="10748" width="9.140625" style="167"/>
    <col min="10749" max="10749" width="6.85546875" style="167" customWidth="1"/>
    <col min="10750" max="10750" width="39.5703125" style="167" customWidth="1"/>
    <col min="10751" max="10752" width="14.85546875" style="167" customWidth="1"/>
    <col min="10753" max="10753" width="16.28515625" style="167" customWidth="1"/>
    <col min="10754" max="10754" width="9.140625" style="167"/>
    <col min="10755" max="10755" width="11.5703125" style="167" customWidth="1"/>
    <col min="10756" max="10756" width="11.85546875" style="167" customWidth="1"/>
    <col min="10757" max="10757" width="9.5703125" style="167" customWidth="1"/>
    <col min="10758" max="11004" width="9.140625" style="167"/>
    <col min="11005" max="11005" width="6.85546875" style="167" customWidth="1"/>
    <col min="11006" max="11006" width="39.5703125" style="167" customWidth="1"/>
    <col min="11007" max="11008" width="14.85546875" style="167" customWidth="1"/>
    <col min="11009" max="11009" width="16.28515625" style="167" customWidth="1"/>
    <col min="11010" max="11010" width="9.140625" style="167"/>
    <col min="11011" max="11011" width="11.5703125" style="167" customWidth="1"/>
    <col min="11012" max="11012" width="11.85546875" style="167" customWidth="1"/>
    <col min="11013" max="11013" width="9.5703125" style="167" customWidth="1"/>
    <col min="11014" max="11260" width="9.140625" style="167"/>
    <col min="11261" max="11261" width="6.85546875" style="167" customWidth="1"/>
    <col min="11262" max="11262" width="39.5703125" style="167" customWidth="1"/>
    <col min="11263" max="11264" width="14.85546875" style="167" customWidth="1"/>
    <col min="11265" max="11265" width="16.28515625" style="167" customWidth="1"/>
    <col min="11266" max="11266" width="9.140625" style="167"/>
    <col min="11267" max="11267" width="11.5703125" style="167" customWidth="1"/>
    <col min="11268" max="11268" width="11.85546875" style="167" customWidth="1"/>
    <col min="11269" max="11269" width="9.5703125" style="167" customWidth="1"/>
    <col min="11270" max="11516" width="9.140625" style="167"/>
    <col min="11517" max="11517" width="6.85546875" style="167" customWidth="1"/>
    <col min="11518" max="11518" width="39.5703125" style="167" customWidth="1"/>
    <col min="11519" max="11520" width="14.85546875" style="167" customWidth="1"/>
    <col min="11521" max="11521" width="16.28515625" style="167" customWidth="1"/>
    <col min="11522" max="11522" width="9.140625" style="167"/>
    <col min="11523" max="11523" width="11.5703125" style="167" customWidth="1"/>
    <col min="11524" max="11524" width="11.85546875" style="167" customWidth="1"/>
    <col min="11525" max="11525" width="9.5703125" style="167" customWidth="1"/>
    <col min="11526" max="11772" width="9.140625" style="167"/>
    <col min="11773" max="11773" width="6.85546875" style="167" customWidth="1"/>
    <col min="11774" max="11774" width="39.5703125" style="167" customWidth="1"/>
    <col min="11775" max="11776" width="14.85546875" style="167" customWidth="1"/>
    <col min="11777" max="11777" width="16.28515625" style="167" customWidth="1"/>
    <col min="11778" max="11778" width="9.140625" style="167"/>
    <col min="11779" max="11779" width="11.5703125" style="167" customWidth="1"/>
    <col min="11780" max="11780" width="11.85546875" style="167" customWidth="1"/>
    <col min="11781" max="11781" width="9.5703125" style="167" customWidth="1"/>
    <col min="11782" max="12028" width="9.140625" style="167"/>
    <col min="12029" max="12029" width="6.85546875" style="167" customWidth="1"/>
    <col min="12030" max="12030" width="39.5703125" style="167" customWidth="1"/>
    <col min="12031" max="12032" width="14.85546875" style="167" customWidth="1"/>
    <col min="12033" max="12033" width="16.28515625" style="167" customWidth="1"/>
    <col min="12034" max="12034" width="9.140625" style="167"/>
    <col min="12035" max="12035" width="11.5703125" style="167" customWidth="1"/>
    <col min="12036" max="12036" width="11.85546875" style="167" customWidth="1"/>
    <col min="12037" max="12037" width="9.5703125" style="167" customWidth="1"/>
    <col min="12038" max="12284" width="9.140625" style="167"/>
    <col min="12285" max="12285" width="6.85546875" style="167" customWidth="1"/>
    <col min="12286" max="12286" width="39.5703125" style="167" customWidth="1"/>
    <col min="12287" max="12288" width="14.85546875" style="167" customWidth="1"/>
    <col min="12289" max="12289" width="16.28515625" style="167" customWidth="1"/>
    <col min="12290" max="12290" width="9.140625" style="167"/>
    <col min="12291" max="12291" width="11.5703125" style="167" customWidth="1"/>
    <col min="12292" max="12292" width="11.85546875" style="167" customWidth="1"/>
    <col min="12293" max="12293" width="9.5703125" style="167" customWidth="1"/>
    <col min="12294" max="12540" width="9.140625" style="167"/>
    <col min="12541" max="12541" width="6.85546875" style="167" customWidth="1"/>
    <col min="12542" max="12542" width="39.5703125" style="167" customWidth="1"/>
    <col min="12543" max="12544" width="14.85546875" style="167" customWidth="1"/>
    <col min="12545" max="12545" width="16.28515625" style="167" customWidth="1"/>
    <col min="12546" max="12546" width="9.140625" style="167"/>
    <col min="12547" max="12547" width="11.5703125" style="167" customWidth="1"/>
    <col min="12548" max="12548" width="11.85546875" style="167" customWidth="1"/>
    <col min="12549" max="12549" width="9.5703125" style="167" customWidth="1"/>
    <col min="12550" max="12796" width="9.140625" style="167"/>
    <col min="12797" max="12797" width="6.85546875" style="167" customWidth="1"/>
    <col min="12798" max="12798" width="39.5703125" style="167" customWidth="1"/>
    <col min="12799" max="12800" width="14.85546875" style="167" customWidth="1"/>
    <col min="12801" max="12801" width="16.28515625" style="167" customWidth="1"/>
    <col min="12802" max="12802" width="9.140625" style="167"/>
    <col min="12803" max="12803" width="11.5703125" style="167" customWidth="1"/>
    <col min="12804" max="12804" width="11.85546875" style="167" customWidth="1"/>
    <col min="12805" max="12805" width="9.5703125" style="167" customWidth="1"/>
    <col min="12806" max="13052" width="9.140625" style="167"/>
    <col min="13053" max="13053" width="6.85546875" style="167" customWidth="1"/>
    <col min="13054" max="13054" width="39.5703125" style="167" customWidth="1"/>
    <col min="13055" max="13056" width="14.85546875" style="167" customWidth="1"/>
    <col min="13057" max="13057" width="16.28515625" style="167" customWidth="1"/>
    <col min="13058" max="13058" width="9.140625" style="167"/>
    <col min="13059" max="13059" width="11.5703125" style="167" customWidth="1"/>
    <col min="13060" max="13060" width="11.85546875" style="167" customWidth="1"/>
    <col min="13061" max="13061" width="9.5703125" style="167" customWidth="1"/>
    <col min="13062" max="13308" width="9.140625" style="167"/>
    <col min="13309" max="13309" width="6.85546875" style="167" customWidth="1"/>
    <col min="13310" max="13310" width="39.5703125" style="167" customWidth="1"/>
    <col min="13311" max="13312" width="14.85546875" style="167" customWidth="1"/>
    <col min="13313" max="13313" width="16.28515625" style="167" customWidth="1"/>
    <col min="13314" max="13314" width="9.140625" style="167"/>
    <col min="13315" max="13315" width="11.5703125" style="167" customWidth="1"/>
    <col min="13316" max="13316" width="11.85546875" style="167" customWidth="1"/>
    <col min="13317" max="13317" width="9.5703125" style="167" customWidth="1"/>
    <col min="13318" max="13564" width="9.140625" style="167"/>
    <col min="13565" max="13565" width="6.85546875" style="167" customWidth="1"/>
    <col min="13566" max="13566" width="39.5703125" style="167" customWidth="1"/>
    <col min="13567" max="13568" width="14.85546875" style="167" customWidth="1"/>
    <col min="13569" max="13569" width="16.28515625" style="167" customWidth="1"/>
    <col min="13570" max="13570" width="9.140625" style="167"/>
    <col min="13571" max="13571" width="11.5703125" style="167" customWidth="1"/>
    <col min="13572" max="13572" width="11.85546875" style="167" customWidth="1"/>
    <col min="13573" max="13573" width="9.5703125" style="167" customWidth="1"/>
    <col min="13574" max="13820" width="9.140625" style="167"/>
    <col min="13821" max="13821" width="6.85546875" style="167" customWidth="1"/>
    <col min="13822" max="13822" width="39.5703125" style="167" customWidth="1"/>
    <col min="13823" max="13824" width="14.85546875" style="167" customWidth="1"/>
    <col min="13825" max="13825" width="16.28515625" style="167" customWidth="1"/>
    <col min="13826" max="13826" width="9.140625" style="167"/>
    <col min="13827" max="13827" width="11.5703125" style="167" customWidth="1"/>
    <col min="13828" max="13828" width="11.85546875" style="167" customWidth="1"/>
    <col min="13829" max="13829" width="9.5703125" style="167" customWidth="1"/>
    <col min="13830" max="14076" width="9.140625" style="167"/>
    <col min="14077" max="14077" width="6.85546875" style="167" customWidth="1"/>
    <col min="14078" max="14078" width="39.5703125" style="167" customWidth="1"/>
    <col min="14079" max="14080" width="14.85546875" style="167" customWidth="1"/>
    <col min="14081" max="14081" width="16.28515625" style="167" customWidth="1"/>
    <col min="14082" max="14082" width="9.140625" style="167"/>
    <col min="14083" max="14083" width="11.5703125" style="167" customWidth="1"/>
    <col min="14084" max="14084" width="11.85546875" style="167" customWidth="1"/>
    <col min="14085" max="14085" width="9.5703125" style="167" customWidth="1"/>
    <col min="14086" max="14332" width="9.140625" style="167"/>
    <col min="14333" max="14333" width="6.85546875" style="167" customWidth="1"/>
    <col min="14334" max="14334" width="39.5703125" style="167" customWidth="1"/>
    <col min="14335" max="14336" width="14.85546875" style="167" customWidth="1"/>
    <col min="14337" max="14337" width="16.28515625" style="167" customWidth="1"/>
    <col min="14338" max="14338" width="9.140625" style="167"/>
    <col min="14339" max="14339" width="11.5703125" style="167" customWidth="1"/>
    <col min="14340" max="14340" width="11.85546875" style="167" customWidth="1"/>
    <col min="14341" max="14341" width="9.5703125" style="167" customWidth="1"/>
    <col min="14342" max="14588" width="9.140625" style="167"/>
    <col min="14589" max="14589" width="6.85546875" style="167" customWidth="1"/>
    <col min="14590" max="14590" width="39.5703125" style="167" customWidth="1"/>
    <col min="14591" max="14592" width="14.85546875" style="167" customWidth="1"/>
    <col min="14593" max="14593" width="16.28515625" style="167" customWidth="1"/>
    <col min="14594" max="14594" width="9.140625" style="167"/>
    <col min="14595" max="14595" width="11.5703125" style="167" customWidth="1"/>
    <col min="14596" max="14596" width="11.85546875" style="167" customWidth="1"/>
    <col min="14597" max="14597" width="9.5703125" style="167" customWidth="1"/>
    <col min="14598" max="14844" width="9.140625" style="167"/>
    <col min="14845" max="14845" width="6.85546875" style="167" customWidth="1"/>
    <col min="14846" max="14846" width="39.5703125" style="167" customWidth="1"/>
    <col min="14847" max="14848" width="14.85546875" style="167" customWidth="1"/>
    <col min="14849" max="14849" width="16.28515625" style="167" customWidth="1"/>
    <col min="14850" max="14850" width="9.140625" style="167"/>
    <col min="14851" max="14851" width="11.5703125" style="167" customWidth="1"/>
    <col min="14852" max="14852" width="11.85546875" style="167" customWidth="1"/>
    <col min="14853" max="14853" width="9.5703125" style="167" customWidth="1"/>
    <col min="14854" max="15100" width="9.140625" style="167"/>
    <col min="15101" max="15101" width="6.85546875" style="167" customWidth="1"/>
    <col min="15102" max="15102" width="39.5703125" style="167" customWidth="1"/>
    <col min="15103" max="15104" width="14.85546875" style="167" customWidth="1"/>
    <col min="15105" max="15105" width="16.28515625" style="167" customWidth="1"/>
    <col min="15106" max="15106" width="9.140625" style="167"/>
    <col min="15107" max="15107" width="11.5703125" style="167" customWidth="1"/>
    <col min="15108" max="15108" width="11.85546875" style="167" customWidth="1"/>
    <col min="15109" max="15109" width="9.5703125" style="167" customWidth="1"/>
    <col min="15110" max="15356" width="9.140625" style="167"/>
    <col min="15357" max="15357" width="6.85546875" style="167" customWidth="1"/>
    <col min="15358" max="15358" width="39.5703125" style="167" customWidth="1"/>
    <col min="15359" max="15360" width="14.85546875" style="167" customWidth="1"/>
    <col min="15361" max="15361" width="16.28515625" style="167" customWidth="1"/>
    <col min="15362" max="15362" width="9.140625" style="167"/>
    <col min="15363" max="15363" width="11.5703125" style="167" customWidth="1"/>
    <col min="15364" max="15364" width="11.85546875" style="167" customWidth="1"/>
    <col min="15365" max="15365" width="9.5703125" style="167" customWidth="1"/>
    <col min="15366" max="15612" width="9.140625" style="167"/>
    <col min="15613" max="15613" width="6.85546875" style="167" customWidth="1"/>
    <col min="15614" max="15614" width="39.5703125" style="167" customWidth="1"/>
    <col min="15615" max="15616" width="14.85546875" style="167" customWidth="1"/>
    <col min="15617" max="15617" width="16.28515625" style="167" customWidth="1"/>
    <col min="15618" max="15618" width="9.140625" style="167"/>
    <col min="15619" max="15619" width="11.5703125" style="167" customWidth="1"/>
    <col min="15620" max="15620" width="11.85546875" style="167" customWidth="1"/>
    <col min="15621" max="15621" width="9.5703125" style="167" customWidth="1"/>
    <col min="15622" max="15868" width="9.140625" style="167"/>
    <col min="15869" max="15869" width="6.85546875" style="167" customWidth="1"/>
    <col min="15870" max="15870" width="39.5703125" style="167" customWidth="1"/>
    <col min="15871" max="15872" width="14.85546875" style="167" customWidth="1"/>
    <col min="15873" max="15873" width="16.28515625" style="167" customWidth="1"/>
    <col min="15874" max="15874" width="9.140625" style="167"/>
    <col min="15875" max="15875" width="11.5703125" style="167" customWidth="1"/>
    <col min="15876" max="15876" width="11.85546875" style="167" customWidth="1"/>
    <col min="15877" max="15877" width="9.5703125" style="167" customWidth="1"/>
    <col min="15878" max="16124" width="9.140625" style="167"/>
    <col min="16125" max="16125" width="6.85546875" style="167" customWidth="1"/>
    <col min="16126" max="16126" width="39.5703125" style="167" customWidth="1"/>
    <col min="16127" max="16128" width="14.85546875" style="167" customWidth="1"/>
    <col min="16129" max="16129" width="16.28515625" style="167" customWidth="1"/>
    <col min="16130" max="16130" width="9.140625" style="167"/>
    <col min="16131" max="16131" width="11.5703125" style="167" customWidth="1"/>
    <col min="16132" max="16132" width="11.85546875" style="167" customWidth="1"/>
    <col min="16133" max="16133" width="9.570312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688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ht="14.25" customHeight="1" x14ac:dyDescent="0.25">
      <c r="C6" s="495" t="s">
        <v>902</v>
      </c>
      <c r="D6" s="495"/>
      <c r="E6" s="495"/>
    </row>
    <row r="7" spans="1:5" ht="14.25" customHeight="1" x14ac:dyDescent="0.25">
      <c r="C7" s="292"/>
      <c r="E7" s="352" t="s">
        <v>706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19.899999999999999" customHeight="1" x14ac:dyDescent="0.25">
      <c r="A9" s="170"/>
      <c r="B9" s="529" t="s">
        <v>707</v>
      </c>
      <c r="C9" s="529"/>
      <c r="D9" s="529"/>
      <c r="E9" s="529"/>
    </row>
    <row r="10" spans="1:5" ht="18.75" customHeight="1" x14ac:dyDescent="0.25">
      <c r="C10" s="171"/>
      <c r="D10" s="171"/>
      <c r="E10" s="172" t="s">
        <v>550</v>
      </c>
    </row>
    <row r="11" spans="1:5" ht="22.5" customHeight="1" x14ac:dyDescent="0.25">
      <c r="A11" s="183" t="s">
        <v>1</v>
      </c>
      <c r="B11" s="528" t="s">
        <v>640</v>
      </c>
      <c r="C11" s="528"/>
      <c r="D11" s="528"/>
      <c r="E11" s="183" t="s">
        <v>3</v>
      </c>
    </row>
    <row r="12" spans="1:5" ht="31.15" customHeight="1" x14ac:dyDescent="0.25">
      <c r="A12" s="174">
        <v>1</v>
      </c>
      <c r="B12" s="534" t="s">
        <v>642</v>
      </c>
      <c r="C12" s="534"/>
      <c r="D12" s="534"/>
      <c r="E12" s="175">
        <v>64.900000000000006</v>
      </c>
    </row>
    <row r="13" spans="1:5" s="178" customFormat="1" ht="31.15" customHeight="1" x14ac:dyDescent="0.25">
      <c r="A13" s="176" t="s">
        <v>608</v>
      </c>
      <c r="B13" s="534" t="s">
        <v>647</v>
      </c>
      <c r="C13" s="534"/>
      <c r="D13" s="534"/>
      <c r="E13" s="179">
        <v>60.7</v>
      </c>
    </row>
    <row r="14" spans="1:5" s="178" customFormat="1" ht="31.15" customHeight="1" x14ac:dyDescent="0.25">
      <c r="A14" s="174">
        <v>3</v>
      </c>
      <c r="B14" s="534" t="s">
        <v>645</v>
      </c>
      <c r="C14" s="534"/>
      <c r="D14" s="534"/>
      <c r="E14" s="358">
        <f>58.9+368.3</f>
        <v>427.2</v>
      </c>
    </row>
    <row r="15" spans="1:5" s="178" customFormat="1" ht="31.15" customHeight="1" x14ac:dyDescent="0.25">
      <c r="A15" s="176" t="s">
        <v>610</v>
      </c>
      <c r="B15" s="534" t="s">
        <v>650</v>
      </c>
      <c r="C15" s="534"/>
      <c r="D15" s="534"/>
      <c r="E15" s="175">
        <v>66.400000000000006</v>
      </c>
    </row>
    <row r="16" spans="1:5" ht="31.15" customHeight="1" x14ac:dyDescent="0.25">
      <c r="A16" s="174">
        <v>5</v>
      </c>
      <c r="B16" s="534" t="s">
        <v>648</v>
      </c>
      <c r="C16" s="534"/>
      <c r="D16" s="534"/>
      <c r="E16" s="175">
        <v>295.3</v>
      </c>
    </row>
    <row r="17" spans="1:5" ht="31.15" customHeight="1" x14ac:dyDescent="0.25">
      <c r="A17" s="176" t="s">
        <v>698</v>
      </c>
      <c r="B17" s="534" t="s">
        <v>644</v>
      </c>
      <c r="C17" s="534"/>
      <c r="D17" s="534"/>
      <c r="E17" s="175">
        <v>61.9</v>
      </c>
    </row>
    <row r="18" spans="1:5" ht="31.15" customHeight="1" x14ac:dyDescent="0.25">
      <c r="A18" s="174">
        <v>7</v>
      </c>
      <c r="B18" s="534" t="s">
        <v>649</v>
      </c>
      <c r="C18" s="534"/>
      <c r="D18" s="534"/>
      <c r="E18" s="175">
        <v>63.6</v>
      </c>
    </row>
    <row r="19" spans="1:5" ht="31.15" customHeight="1" x14ac:dyDescent="0.25">
      <c r="A19" s="176" t="s">
        <v>699</v>
      </c>
      <c r="B19" s="534" t="s">
        <v>646</v>
      </c>
      <c r="C19" s="534"/>
      <c r="D19" s="534"/>
      <c r="E19" s="175">
        <v>66.099999999999994</v>
      </c>
    </row>
    <row r="20" spans="1:5" ht="31.15" customHeight="1" x14ac:dyDescent="0.25">
      <c r="A20" s="174">
        <v>9</v>
      </c>
      <c r="B20" s="534" t="s">
        <v>651</v>
      </c>
      <c r="C20" s="534"/>
      <c r="D20" s="534"/>
      <c r="E20" s="179">
        <v>59.5</v>
      </c>
    </row>
    <row r="21" spans="1:5" ht="18.75" customHeight="1" x14ac:dyDescent="0.25">
      <c r="A21" s="184"/>
      <c r="B21" s="549" t="s">
        <v>652</v>
      </c>
      <c r="C21" s="549"/>
      <c r="D21" s="549"/>
      <c r="E21" s="177">
        <f>SUM(E12:E20)</f>
        <v>1165.5999999999999</v>
      </c>
    </row>
    <row r="24" spans="1:5" x14ac:dyDescent="0.25">
      <c r="C24" s="182"/>
      <c r="D24" s="182"/>
      <c r="E24" s="182"/>
    </row>
  </sheetData>
  <mergeCells count="16">
    <mergeCell ref="B19:D19"/>
    <mergeCell ref="B20:D20"/>
    <mergeCell ref="B21:D21"/>
    <mergeCell ref="B13:D13"/>
    <mergeCell ref="B14:D14"/>
    <mergeCell ref="B15:D15"/>
    <mergeCell ref="B16:D16"/>
    <mergeCell ref="B17:D17"/>
    <mergeCell ref="B18:D18"/>
    <mergeCell ref="B12:D12"/>
    <mergeCell ref="B3:E3"/>
    <mergeCell ref="B8:E8"/>
    <mergeCell ref="B9:E9"/>
    <mergeCell ref="A1:B1"/>
    <mergeCell ref="B11:D11"/>
    <mergeCell ref="C6:E6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topLeftCell="A4" workbookViewId="0">
      <selection activeCell="C6" sqref="C6:E6"/>
    </sheetView>
  </sheetViews>
  <sheetFormatPr defaultColWidth="9.140625" defaultRowHeight="15.75" x14ac:dyDescent="0.25"/>
  <cols>
    <col min="1" max="1" width="5.140625" style="167" customWidth="1"/>
    <col min="2" max="2" width="37.42578125" style="167" customWidth="1"/>
    <col min="3" max="5" width="14.85546875" style="167" customWidth="1"/>
    <col min="6" max="7" width="9.140625" style="167"/>
    <col min="8" max="8" width="37" style="167" customWidth="1"/>
    <col min="9" max="256" width="9.140625" style="167"/>
    <col min="257" max="257" width="5.140625" style="167" customWidth="1"/>
    <col min="258" max="258" width="37.42578125" style="167" customWidth="1"/>
    <col min="259" max="261" width="14.85546875" style="167" customWidth="1"/>
    <col min="262" max="263" width="9.140625" style="167"/>
    <col min="264" max="264" width="37" style="167" customWidth="1"/>
    <col min="265" max="512" width="9.140625" style="167"/>
    <col min="513" max="513" width="5.140625" style="167" customWidth="1"/>
    <col min="514" max="514" width="37.42578125" style="167" customWidth="1"/>
    <col min="515" max="517" width="14.85546875" style="167" customWidth="1"/>
    <col min="518" max="519" width="9.140625" style="167"/>
    <col min="520" max="520" width="37" style="167" customWidth="1"/>
    <col min="521" max="768" width="9.140625" style="167"/>
    <col min="769" max="769" width="5.140625" style="167" customWidth="1"/>
    <col min="770" max="770" width="37.42578125" style="167" customWidth="1"/>
    <col min="771" max="773" width="14.85546875" style="167" customWidth="1"/>
    <col min="774" max="775" width="9.140625" style="167"/>
    <col min="776" max="776" width="37" style="167" customWidth="1"/>
    <col min="777" max="1024" width="9.140625" style="167"/>
    <col min="1025" max="1025" width="5.140625" style="167" customWidth="1"/>
    <col min="1026" max="1026" width="37.42578125" style="167" customWidth="1"/>
    <col min="1027" max="1029" width="14.85546875" style="167" customWidth="1"/>
    <col min="1030" max="1031" width="9.140625" style="167"/>
    <col min="1032" max="1032" width="37" style="167" customWidth="1"/>
    <col min="1033" max="1280" width="9.140625" style="167"/>
    <col min="1281" max="1281" width="5.140625" style="167" customWidth="1"/>
    <col min="1282" max="1282" width="37.42578125" style="167" customWidth="1"/>
    <col min="1283" max="1285" width="14.85546875" style="167" customWidth="1"/>
    <col min="1286" max="1287" width="9.140625" style="167"/>
    <col min="1288" max="1288" width="37" style="167" customWidth="1"/>
    <col min="1289" max="1536" width="9.140625" style="167"/>
    <col min="1537" max="1537" width="5.140625" style="167" customWidth="1"/>
    <col min="1538" max="1538" width="37.42578125" style="167" customWidth="1"/>
    <col min="1539" max="1541" width="14.85546875" style="167" customWidth="1"/>
    <col min="1542" max="1543" width="9.140625" style="167"/>
    <col min="1544" max="1544" width="37" style="167" customWidth="1"/>
    <col min="1545" max="1792" width="9.140625" style="167"/>
    <col min="1793" max="1793" width="5.140625" style="167" customWidth="1"/>
    <col min="1794" max="1794" width="37.42578125" style="167" customWidth="1"/>
    <col min="1795" max="1797" width="14.85546875" style="167" customWidth="1"/>
    <col min="1798" max="1799" width="9.140625" style="167"/>
    <col min="1800" max="1800" width="37" style="167" customWidth="1"/>
    <col min="1801" max="2048" width="9.140625" style="167"/>
    <col min="2049" max="2049" width="5.140625" style="167" customWidth="1"/>
    <col min="2050" max="2050" width="37.42578125" style="167" customWidth="1"/>
    <col min="2051" max="2053" width="14.85546875" style="167" customWidth="1"/>
    <col min="2054" max="2055" width="9.140625" style="167"/>
    <col min="2056" max="2056" width="37" style="167" customWidth="1"/>
    <col min="2057" max="2304" width="9.140625" style="167"/>
    <col min="2305" max="2305" width="5.140625" style="167" customWidth="1"/>
    <col min="2306" max="2306" width="37.42578125" style="167" customWidth="1"/>
    <col min="2307" max="2309" width="14.85546875" style="167" customWidth="1"/>
    <col min="2310" max="2311" width="9.140625" style="167"/>
    <col min="2312" max="2312" width="37" style="167" customWidth="1"/>
    <col min="2313" max="2560" width="9.140625" style="167"/>
    <col min="2561" max="2561" width="5.140625" style="167" customWidth="1"/>
    <col min="2562" max="2562" width="37.42578125" style="167" customWidth="1"/>
    <col min="2563" max="2565" width="14.85546875" style="167" customWidth="1"/>
    <col min="2566" max="2567" width="9.140625" style="167"/>
    <col min="2568" max="2568" width="37" style="167" customWidth="1"/>
    <col min="2569" max="2816" width="9.140625" style="167"/>
    <col min="2817" max="2817" width="5.140625" style="167" customWidth="1"/>
    <col min="2818" max="2818" width="37.42578125" style="167" customWidth="1"/>
    <col min="2819" max="2821" width="14.85546875" style="167" customWidth="1"/>
    <col min="2822" max="2823" width="9.140625" style="167"/>
    <col min="2824" max="2824" width="37" style="167" customWidth="1"/>
    <col min="2825" max="3072" width="9.140625" style="167"/>
    <col min="3073" max="3073" width="5.140625" style="167" customWidth="1"/>
    <col min="3074" max="3074" width="37.42578125" style="167" customWidth="1"/>
    <col min="3075" max="3077" width="14.85546875" style="167" customWidth="1"/>
    <col min="3078" max="3079" width="9.140625" style="167"/>
    <col min="3080" max="3080" width="37" style="167" customWidth="1"/>
    <col min="3081" max="3328" width="9.140625" style="167"/>
    <col min="3329" max="3329" width="5.140625" style="167" customWidth="1"/>
    <col min="3330" max="3330" width="37.42578125" style="167" customWidth="1"/>
    <col min="3331" max="3333" width="14.85546875" style="167" customWidth="1"/>
    <col min="3334" max="3335" width="9.140625" style="167"/>
    <col min="3336" max="3336" width="37" style="167" customWidth="1"/>
    <col min="3337" max="3584" width="9.140625" style="167"/>
    <col min="3585" max="3585" width="5.140625" style="167" customWidth="1"/>
    <col min="3586" max="3586" width="37.42578125" style="167" customWidth="1"/>
    <col min="3587" max="3589" width="14.85546875" style="167" customWidth="1"/>
    <col min="3590" max="3591" width="9.140625" style="167"/>
    <col min="3592" max="3592" width="37" style="167" customWidth="1"/>
    <col min="3593" max="3840" width="9.140625" style="167"/>
    <col min="3841" max="3841" width="5.140625" style="167" customWidth="1"/>
    <col min="3842" max="3842" width="37.42578125" style="167" customWidth="1"/>
    <col min="3843" max="3845" width="14.85546875" style="167" customWidth="1"/>
    <col min="3846" max="3847" width="9.140625" style="167"/>
    <col min="3848" max="3848" width="37" style="167" customWidth="1"/>
    <col min="3849" max="4096" width="9.140625" style="167"/>
    <col min="4097" max="4097" width="5.140625" style="167" customWidth="1"/>
    <col min="4098" max="4098" width="37.42578125" style="167" customWidth="1"/>
    <col min="4099" max="4101" width="14.85546875" style="167" customWidth="1"/>
    <col min="4102" max="4103" width="9.140625" style="167"/>
    <col min="4104" max="4104" width="37" style="167" customWidth="1"/>
    <col min="4105" max="4352" width="9.140625" style="167"/>
    <col min="4353" max="4353" width="5.140625" style="167" customWidth="1"/>
    <col min="4354" max="4354" width="37.42578125" style="167" customWidth="1"/>
    <col min="4355" max="4357" width="14.85546875" style="167" customWidth="1"/>
    <col min="4358" max="4359" width="9.140625" style="167"/>
    <col min="4360" max="4360" width="37" style="167" customWidth="1"/>
    <col min="4361" max="4608" width="9.140625" style="167"/>
    <col min="4609" max="4609" width="5.140625" style="167" customWidth="1"/>
    <col min="4610" max="4610" width="37.42578125" style="167" customWidth="1"/>
    <col min="4611" max="4613" width="14.85546875" style="167" customWidth="1"/>
    <col min="4614" max="4615" width="9.140625" style="167"/>
    <col min="4616" max="4616" width="37" style="167" customWidth="1"/>
    <col min="4617" max="4864" width="9.140625" style="167"/>
    <col min="4865" max="4865" width="5.140625" style="167" customWidth="1"/>
    <col min="4866" max="4866" width="37.42578125" style="167" customWidth="1"/>
    <col min="4867" max="4869" width="14.85546875" style="167" customWidth="1"/>
    <col min="4870" max="4871" width="9.140625" style="167"/>
    <col min="4872" max="4872" width="37" style="167" customWidth="1"/>
    <col min="4873" max="5120" width="9.140625" style="167"/>
    <col min="5121" max="5121" width="5.140625" style="167" customWidth="1"/>
    <col min="5122" max="5122" width="37.42578125" style="167" customWidth="1"/>
    <col min="5123" max="5125" width="14.85546875" style="167" customWidth="1"/>
    <col min="5126" max="5127" width="9.140625" style="167"/>
    <col min="5128" max="5128" width="37" style="167" customWidth="1"/>
    <col min="5129" max="5376" width="9.140625" style="167"/>
    <col min="5377" max="5377" width="5.140625" style="167" customWidth="1"/>
    <col min="5378" max="5378" width="37.42578125" style="167" customWidth="1"/>
    <col min="5379" max="5381" width="14.85546875" style="167" customWidth="1"/>
    <col min="5382" max="5383" width="9.140625" style="167"/>
    <col min="5384" max="5384" width="37" style="167" customWidth="1"/>
    <col min="5385" max="5632" width="9.140625" style="167"/>
    <col min="5633" max="5633" width="5.140625" style="167" customWidth="1"/>
    <col min="5634" max="5634" width="37.42578125" style="167" customWidth="1"/>
    <col min="5635" max="5637" width="14.85546875" style="167" customWidth="1"/>
    <col min="5638" max="5639" width="9.140625" style="167"/>
    <col min="5640" max="5640" width="37" style="167" customWidth="1"/>
    <col min="5641" max="5888" width="9.140625" style="167"/>
    <col min="5889" max="5889" width="5.140625" style="167" customWidth="1"/>
    <col min="5890" max="5890" width="37.42578125" style="167" customWidth="1"/>
    <col min="5891" max="5893" width="14.85546875" style="167" customWidth="1"/>
    <col min="5894" max="5895" width="9.140625" style="167"/>
    <col min="5896" max="5896" width="37" style="167" customWidth="1"/>
    <col min="5897" max="6144" width="9.140625" style="167"/>
    <col min="6145" max="6145" width="5.140625" style="167" customWidth="1"/>
    <col min="6146" max="6146" width="37.42578125" style="167" customWidth="1"/>
    <col min="6147" max="6149" width="14.85546875" style="167" customWidth="1"/>
    <col min="6150" max="6151" width="9.140625" style="167"/>
    <col min="6152" max="6152" width="37" style="167" customWidth="1"/>
    <col min="6153" max="6400" width="9.140625" style="167"/>
    <col min="6401" max="6401" width="5.140625" style="167" customWidth="1"/>
    <col min="6402" max="6402" width="37.42578125" style="167" customWidth="1"/>
    <col min="6403" max="6405" width="14.85546875" style="167" customWidth="1"/>
    <col min="6406" max="6407" width="9.140625" style="167"/>
    <col min="6408" max="6408" width="37" style="167" customWidth="1"/>
    <col min="6409" max="6656" width="9.140625" style="167"/>
    <col min="6657" max="6657" width="5.140625" style="167" customWidth="1"/>
    <col min="6658" max="6658" width="37.42578125" style="167" customWidth="1"/>
    <col min="6659" max="6661" width="14.85546875" style="167" customWidth="1"/>
    <col min="6662" max="6663" width="9.140625" style="167"/>
    <col min="6664" max="6664" width="37" style="167" customWidth="1"/>
    <col min="6665" max="6912" width="9.140625" style="167"/>
    <col min="6913" max="6913" width="5.140625" style="167" customWidth="1"/>
    <col min="6914" max="6914" width="37.42578125" style="167" customWidth="1"/>
    <col min="6915" max="6917" width="14.85546875" style="167" customWidth="1"/>
    <col min="6918" max="6919" width="9.140625" style="167"/>
    <col min="6920" max="6920" width="37" style="167" customWidth="1"/>
    <col min="6921" max="7168" width="9.140625" style="167"/>
    <col min="7169" max="7169" width="5.140625" style="167" customWidth="1"/>
    <col min="7170" max="7170" width="37.42578125" style="167" customWidth="1"/>
    <col min="7171" max="7173" width="14.85546875" style="167" customWidth="1"/>
    <col min="7174" max="7175" width="9.140625" style="167"/>
    <col min="7176" max="7176" width="37" style="167" customWidth="1"/>
    <col min="7177" max="7424" width="9.140625" style="167"/>
    <col min="7425" max="7425" width="5.140625" style="167" customWidth="1"/>
    <col min="7426" max="7426" width="37.42578125" style="167" customWidth="1"/>
    <col min="7427" max="7429" width="14.85546875" style="167" customWidth="1"/>
    <col min="7430" max="7431" width="9.140625" style="167"/>
    <col min="7432" max="7432" width="37" style="167" customWidth="1"/>
    <col min="7433" max="7680" width="9.140625" style="167"/>
    <col min="7681" max="7681" width="5.140625" style="167" customWidth="1"/>
    <col min="7682" max="7682" width="37.42578125" style="167" customWidth="1"/>
    <col min="7683" max="7685" width="14.85546875" style="167" customWidth="1"/>
    <col min="7686" max="7687" width="9.140625" style="167"/>
    <col min="7688" max="7688" width="37" style="167" customWidth="1"/>
    <col min="7689" max="7936" width="9.140625" style="167"/>
    <col min="7937" max="7937" width="5.140625" style="167" customWidth="1"/>
    <col min="7938" max="7938" width="37.42578125" style="167" customWidth="1"/>
    <col min="7939" max="7941" width="14.85546875" style="167" customWidth="1"/>
    <col min="7942" max="7943" width="9.140625" style="167"/>
    <col min="7944" max="7944" width="37" style="167" customWidth="1"/>
    <col min="7945" max="8192" width="9.140625" style="167"/>
    <col min="8193" max="8193" width="5.140625" style="167" customWidth="1"/>
    <col min="8194" max="8194" width="37.42578125" style="167" customWidth="1"/>
    <col min="8195" max="8197" width="14.85546875" style="167" customWidth="1"/>
    <col min="8198" max="8199" width="9.140625" style="167"/>
    <col min="8200" max="8200" width="37" style="167" customWidth="1"/>
    <col min="8201" max="8448" width="9.140625" style="167"/>
    <col min="8449" max="8449" width="5.140625" style="167" customWidth="1"/>
    <col min="8450" max="8450" width="37.42578125" style="167" customWidth="1"/>
    <col min="8451" max="8453" width="14.85546875" style="167" customWidth="1"/>
    <col min="8454" max="8455" width="9.140625" style="167"/>
    <col min="8456" max="8456" width="37" style="167" customWidth="1"/>
    <col min="8457" max="8704" width="9.140625" style="167"/>
    <col min="8705" max="8705" width="5.140625" style="167" customWidth="1"/>
    <col min="8706" max="8706" width="37.42578125" style="167" customWidth="1"/>
    <col min="8707" max="8709" width="14.85546875" style="167" customWidth="1"/>
    <col min="8710" max="8711" width="9.140625" style="167"/>
    <col min="8712" max="8712" width="37" style="167" customWidth="1"/>
    <col min="8713" max="8960" width="9.140625" style="167"/>
    <col min="8961" max="8961" width="5.140625" style="167" customWidth="1"/>
    <col min="8962" max="8962" width="37.42578125" style="167" customWidth="1"/>
    <col min="8963" max="8965" width="14.85546875" style="167" customWidth="1"/>
    <col min="8966" max="8967" width="9.140625" style="167"/>
    <col min="8968" max="8968" width="37" style="167" customWidth="1"/>
    <col min="8969" max="9216" width="9.140625" style="167"/>
    <col min="9217" max="9217" width="5.140625" style="167" customWidth="1"/>
    <col min="9218" max="9218" width="37.42578125" style="167" customWidth="1"/>
    <col min="9219" max="9221" width="14.85546875" style="167" customWidth="1"/>
    <col min="9222" max="9223" width="9.140625" style="167"/>
    <col min="9224" max="9224" width="37" style="167" customWidth="1"/>
    <col min="9225" max="9472" width="9.140625" style="167"/>
    <col min="9473" max="9473" width="5.140625" style="167" customWidth="1"/>
    <col min="9474" max="9474" width="37.42578125" style="167" customWidth="1"/>
    <col min="9475" max="9477" width="14.85546875" style="167" customWidth="1"/>
    <col min="9478" max="9479" width="9.140625" style="167"/>
    <col min="9480" max="9480" width="37" style="167" customWidth="1"/>
    <col min="9481" max="9728" width="9.140625" style="167"/>
    <col min="9729" max="9729" width="5.140625" style="167" customWidth="1"/>
    <col min="9730" max="9730" width="37.42578125" style="167" customWidth="1"/>
    <col min="9731" max="9733" width="14.85546875" style="167" customWidth="1"/>
    <col min="9734" max="9735" width="9.140625" style="167"/>
    <col min="9736" max="9736" width="37" style="167" customWidth="1"/>
    <col min="9737" max="9984" width="9.140625" style="167"/>
    <col min="9985" max="9985" width="5.140625" style="167" customWidth="1"/>
    <col min="9986" max="9986" width="37.42578125" style="167" customWidth="1"/>
    <col min="9987" max="9989" width="14.85546875" style="167" customWidth="1"/>
    <col min="9990" max="9991" width="9.140625" style="167"/>
    <col min="9992" max="9992" width="37" style="167" customWidth="1"/>
    <col min="9993" max="10240" width="9.140625" style="167"/>
    <col min="10241" max="10241" width="5.140625" style="167" customWidth="1"/>
    <col min="10242" max="10242" width="37.42578125" style="167" customWidth="1"/>
    <col min="10243" max="10245" width="14.85546875" style="167" customWidth="1"/>
    <col min="10246" max="10247" width="9.140625" style="167"/>
    <col min="10248" max="10248" width="37" style="167" customWidth="1"/>
    <col min="10249" max="10496" width="9.140625" style="167"/>
    <col min="10497" max="10497" width="5.140625" style="167" customWidth="1"/>
    <col min="10498" max="10498" width="37.42578125" style="167" customWidth="1"/>
    <col min="10499" max="10501" width="14.85546875" style="167" customWidth="1"/>
    <col min="10502" max="10503" width="9.140625" style="167"/>
    <col min="10504" max="10504" width="37" style="167" customWidth="1"/>
    <col min="10505" max="10752" width="9.140625" style="167"/>
    <col min="10753" max="10753" width="5.140625" style="167" customWidth="1"/>
    <col min="10754" max="10754" width="37.42578125" style="167" customWidth="1"/>
    <col min="10755" max="10757" width="14.85546875" style="167" customWidth="1"/>
    <col min="10758" max="10759" width="9.140625" style="167"/>
    <col min="10760" max="10760" width="37" style="167" customWidth="1"/>
    <col min="10761" max="11008" width="9.140625" style="167"/>
    <col min="11009" max="11009" width="5.140625" style="167" customWidth="1"/>
    <col min="11010" max="11010" width="37.42578125" style="167" customWidth="1"/>
    <col min="11011" max="11013" width="14.85546875" style="167" customWidth="1"/>
    <col min="11014" max="11015" width="9.140625" style="167"/>
    <col min="11016" max="11016" width="37" style="167" customWidth="1"/>
    <col min="11017" max="11264" width="9.140625" style="167"/>
    <col min="11265" max="11265" width="5.140625" style="167" customWidth="1"/>
    <col min="11266" max="11266" width="37.42578125" style="167" customWidth="1"/>
    <col min="11267" max="11269" width="14.85546875" style="167" customWidth="1"/>
    <col min="11270" max="11271" width="9.140625" style="167"/>
    <col min="11272" max="11272" width="37" style="167" customWidth="1"/>
    <col min="11273" max="11520" width="9.140625" style="167"/>
    <col min="11521" max="11521" width="5.140625" style="167" customWidth="1"/>
    <col min="11522" max="11522" width="37.42578125" style="167" customWidth="1"/>
    <col min="11523" max="11525" width="14.85546875" style="167" customWidth="1"/>
    <col min="11526" max="11527" width="9.140625" style="167"/>
    <col min="11528" max="11528" width="37" style="167" customWidth="1"/>
    <col min="11529" max="11776" width="9.140625" style="167"/>
    <col min="11777" max="11777" width="5.140625" style="167" customWidth="1"/>
    <col min="11778" max="11778" width="37.42578125" style="167" customWidth="1"/>
    <col min="11779" max="11781" width="14.85546875" style="167" customWidth="1"/>
    <col min="11782" max="11783" width="9.140625" style="167"/>
    <col min="11784" max="11784" width="37" style="167" customWidth="1"/>
    <col min="11785" max="12032" width="9.140625" style="167"/>
    <col min="12033" max="12033" width="5.140625" style="167" customWidth="1"/>
    <col min="12034" max="12034" width="37.42578125" style="167" customWidth="1"/>
    <col min="12035" max="12037" width="14.85546875" style="167" customWidth="1"/>
    <col min="12038" max="12039" width="9.140625" style="167"/>
    <col min="12040" max="12040" width="37" style="167" customWidth="1"/>
    <col min="12041" max="12288" width="9.140625" style="167"/>
    <col min="12289" max="12289" width="5.140625" style="167" customWidth="1"/>
    <col min="12290" max="12290" width="37.42578125" style="167" customWidth="1"/>
    <col min="12291" max="12293" width="14.85546875" style="167" customWidth="1"/>
    <col min="12294" max="12295" width="9.140625" style="167"/>
    <col min="12296" max="12296" width="37" style="167" customWidth="1"/>
    <col min="12297" max="12544" width="9.140625" style="167"/>
    <col min="12545" max="12545" width="5.140625" style="167" customWidth="1"/>
    <col min="12546" max="12546" width="37.42578125" style="167" customWidth="1"/>
    <col min="12547" max="12549" width="14.85546875" style="167" customWidth="1"/>
    <col min="12550" max="12551" width="9.140625" style="167"/>
    <col min="12552" max="12552" width="37" style="167" customWidth="1"/>
    <col min="12553" max="12800" width="9.140625" style="167"/>
    <col min="12801" max="12801" width="5.140625" style="167" customWidth="1"/>
    <col min="12802" max="12802" width="37.42578125" style="167" customWidth="1"/>
    <col min="12803" max="12805" width="14.85546875" style="167" customWidth="1"/>
    <col min="12806" max="12807" width="9.140625" style="167"/>
    <col min="12808" max="12808" width="37" style="167" customWidth="1"/>
    <col min="12809" max="13056" width="9.140625" style="167"/>
    <col min="13057" max="13057" width="5.140625" style="167" customWidth="1"/>
    <col min="13058" max="13058" width="37.42578125" style="167" customWidth="1"/>
    <col min="13059" max="13061" width="14.85546875" style="167" customWidth="1"/>
    <col min="13062" max="13063" width="9.140625" style="167"/>
    <col min="13064" max="13064" width="37" style="167" customWidth="1"/>
    <col min="13065" max="13312" width="9.140625" style="167"/>
    <col min="13313" max="13313" width="5.140625" style="167" customWidth="1"/>
    <col min="13314" max="13314" width="37.42578125" style="167" customWidth="1"/>
    <col min="13315" max="13317" width="14.85546875" style="167" customWidth="1"/>
    <col min="13318" max="13319" width="9.140625" style="167"/>
    <col min="13320" max="13320" width="37" style="167" customWidth="1"/>
    <col min="13321" max="13568" width="9.140625" style="167"/>
    <col min="13569" max="13569" width="5.140625" style="167" customWidth="1"/>
    <col min="13570" max="13570" width="37.42578125" style="167" customWidth="1"/>
    <col min="13571" max="13573" width="14.85546875" style="167" customWidth="1"/>
    <col min="13574" max="13575" width="9.140625" style="167"/>
    <col min="13576" max="13576" width="37" style="167" customWidth="1"/>
    <col min="13577" max="13824" width="9.140625" style="167"/>
    <col min="13825" max="13825" width="5.140625" style="167" customWidth="1"/>
    <col min="13826" max="13826" width="37.42578125" style="167" customWidth="1"/>
    <col min="13827" max="13829" width="14.85546875" style="167" customWidth="1"/>
    <col min="13830" max="13831" width="9.140625" style="167"/>
    <col min="13832" max="13832" width="37" style="167" customWidth="1"/>
    <col min="13833" max="14080" width="9.140625" style="167"/>
    <col min="14081" max="14081" width="5.140625" style="167" customWidth="1"/>
    <col min="14082" max="14082" width="37.42578125" style="167" customWidth="1"/>
    <col min="14083" max="14085" width="14.85546875" style="167" customWidth="1"/>
    <col min="14086" max="14087" width="9.140625" style="167"/>
    <col min="14088" max="14088" width="37" style="167" customWidth="1"/>
    <col min="14089" max="14336" width="9.140625" style="167"/>
    <col min="14337" max="14337" width="5.140625" style="167" customWidth="1"/>
    <col min="14338" max="14338" width="37.42578125" style="167" customWidth="1"/>
    <col min="14339" max="14341" width="14.85546875" style="167" customWidth="1"/>
    <col min="14342" max="14343" width="9.140625" style="167"/>
    <col min="14344" max="14344" width="37" style="167" customWidth="1"/>
    <col min="14345" max="14592" width="9.140625" style="167"/>
    <col min="14593" max="14593" width="5.140625" style="167" customWidth="1"/>
    <col min="14594" max="14594" width="37.42578125" style="167" customWidth="1"/>
    <col min="14595" max="14597" width="14.85546875" style="167" customWidth="1"/>
    <col min="14598" max="14599" width="9.140625" style="167"/>
    <col min="14600" max="14600" width="37" style="167" customWidth="1"/>
    <col min="14601" max="14848" width="9.140625" style="167"/>
    <col min="14849" max="14849" width="5.140625" style="167" customWidth="1"/>
    <col min="14850" max="14850" width="37.42578125" style="167" customWidth="1"/>
    <col min="14851" max="14853" width="14.85546875" style="167" customWidth="1"/>
    <col min="14854" max="14855" width="9.140625" style="167"/>
    <col min="14856" max="14856" width="37" style="167" customWidth="1"/>
    <col min="14857" max="15104" width="9.140625" style="167"/>
    <col min="15105" max="15105" width="5.140625" style="167" customWidth="1"/>
    <col min="15106" max="15106" width="37.42578125" style="167" customWidth="1"/>
    <col min="15107" max="15109" width="14.85546875" style="167" customWidth="1"/>
    <col min="15110" max="15111" width="9.140625" style="167"/>
    <col min="15112" max="15112" width="37" style="167" customWidth="1"/>
    <col min="15113" max="15360" width="9.140625" style="167"/>
    <col min="15361" max="15361" width="5.140625" style="167" customWidth="1"/>
    <col min="15362" max="15362" width="37.42578125" style="167" customWidth="1"/>
    <col min="15363" max="15365" width="14.85546875" style="167" customWidth="1"/>
    <col min="15366" max="15367" width="9.140625" style="167"/>
    <col min="15368" max="15368" width="37" style="167" customWidth="1"/>
    <col min="15369" max="15616" width="9.140625" style="167"/>
    <col min="15617" max="15617" width="5.140625" style="167" customWidth="1"/>
    <col min="15618" max="15618" width="37.42578125" style="167" customWidth="1"/>
    <col min="15619" max="15621" width="14.85546875" style="167" customWidth="1"/>
    <col min="15622" max="15623" width="9.140625" style="167"/>
    <col min="15624" max="15624" width="37" style="167" customWidth="1"/>
    <col min="15625" max="15872" width="9.140625" style="167"/>
    <col min="15873" max="15873" width="5.140625" style="167" customWidth="1"/>
    <col min="15874" max="15874" width="37.42578125" style="167" customWidth="1"/>
    <col min="15875" max="15877" width="14.85546875" style="167" customWidth="1"/>
    <col min="15878" max="15879" width="9.140625" style="167"/>
    <col min="15880" max="15880" width="37" style="167" customWidth="1"/>
    <col min="15881" max="16128" width="9.140625" style="167"/>
    <col min="16129" max="16129" width="5.140625" style="167" customWidth="1"/>
    <col min="16130" max="16130" width="37.42578125" style="167" customWidth="1"/>
    <col min="16131" max="16133" width="14.85546875" style="167" customWidth="1"/>
    <col min="16134" max="16135" width="9.140625" style="167"/>
    <col min="16136" max="16136" width="37" style="167" customWidth="1"/>
    <col min="16137" max="16384" width="9.140625" style="167"/>
  </cols>
  <sheetData>
    <row r="1" spans="1:5" x14ac:dyDescent="0.25">
      <c r="A1" s="539"/>
      <c r="B1" s="539"/>
      <c r="C1" s="76"/>
      <c r="D1" s="291"/>
      <c r="E1" s="291" t="s">
        <v>691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x14ac:dyDescent="0.25">
      <c r="B6" s="168"/>
      <c r="C6" s="495" t="s">
        <v>902</v>
      </c>
      <c r="D6" s="495"/>
      <c r="E6" s="495"/>
    </row>
    <row r="7" spans="1:5" x14ac:dyDescent="0.25">
      <c r="B7" s="168"/>
      <c r="C7" s="168"/>
      <c r="D7" s="292"/>
      <c r="E7" s="348" t="s">
        <v>694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30.75" customHeight="1" x14ac:dyDescent="0.25">
      <c r="A9" s="170"/>
      <c r="B9" s="529" t="s">
        <v>708</v>
      </c>
      <c r="C9" s="529"/>
      <c r="D9" s="529"/>
      <c r="E9" s="529"/>
    </row>
    <row r="10" spans="1:5" ht="18.75" customHeight="1" x14ac:dyDescent="0.25">
      <c r="C10" s="171"/>
      <c r="D10" s="171"/>
      <c r="E10" s="172" t="s">
        <v>550</v>
      </c>
    </row>
    <row r="11" spans="1:5" ht="30" customHeight="1" x14ac:dyDescent="0.25">
      <c r="A11" s="173" t="s">
        <v>1</v>
      </c>
      <c r="B11" s="545" t="s">
        <v>640</v>
      </c>
      <c r="C11" s="547"/>
      <c r="D11" s="173" t="s">
        <v>4</v>
      </c>
      <c r="E11" s="173" t="s">
        <v>5</v>
      </c>
    </row>
    <row r="12" spans="1:5" ht="33" customHeight="1" x14ac:dyDescent="0.25">
      <c r="A12" s="174">
        <v>1</v>
      </c>
      <c r="B12" s="532" t="s">
        <v>642</v>
      </c>
      <c r="C12" s="533"/>
      <c r="D12" s="175">
        <v>1850.2</v>
      </c>
      <c r="E12" s="175">
        <v>1872</v>
      </c>
    </row>
    <row r="13" spans="1:5" s="178" customFormat="1" ht="33" customHeight="1" x14ac:dyDescent="0.25">
      <c r="A13" s="176" t="s">
        <v>608</v>
      </c>
      <c r="B13" s="532" t="s">
        <v>647</v>
      </c>
      <c r="C13" s="533"/>
      <c r="D13" s="175">
        <v>2164.5</v>
      </c>
      <c r="E13" s="175">
        <v>2190</v>
      </c>
    </row>
    <row r="14" spans="1:5" s="178" customFormat="1" ht="33" customHeight="1" x14ac:dyDescent="0.25">
      <c r="A14" s="174">
        <v>3</v>
      </c>
      <c r="B14" s="532" t="s">
        <v>645</v>
      </c>
      <c r="C14" s="533"/>
      <c r="D14" s="175">
        <v>4353.7</v>
      </c>
      <c r="E14" s="175">
        <v>4425.8999999999996</v>
      </c>
    </row>
    <row r="15" spans="1:5" s="178" customFormat="1" ht="33" customHeight="1" x14ac:dyDescent="0.25">
      <c r="A15" s="176" t="s">
        <v>610</v>
      </c>
      <c r="B15" s="532" t="s">
        <v>650</v>
      </c>
      <c r="C15" s="533"/>
      <c r="D15" s="175">
        <v>783.8</v>
      </c>
      <c r="E15" s="175">
        <v>793</v>
      </c>
    </row>
    <row r="16" spans="1:5" ht="33" customHeight="1" x14ac:dyDescent="0.25">
      <c r="A16" s="174">
        <v>5</v>
      </c>
      <c r="B16" s="532" t="s">
        <v>648</v>
      </c>
      <c r="C16" s="533"/>
      <c r="D16" s="179">
        <v>1832.4</v>
      </c>
      <c r="E16" s="179">
        <v>1833</v>
      </c>
    </row>
    <row r="17" spans="1:5" ht="33" customHeight="1" x14ac:dyDescent="0.25">
      <c r="A17" s="176" t="s">
        <v>698</v>
      </c>
      <c r="B17" s="532" t="s">
        <v>644</v>
      </c>
      <c r="C17" s="533"/>
      <c r="D17" s="175">
        <v>2059.6</v>
      </c>
      <c r="E17" s="175">
        <v>2083.9</v>
      </c>
    </row>
    <row r="18" spans="1:5" ht="33" customHeight="1" x14ac:dyDescent="0.25">
      <c r="A18" s="174">
        <v>7</v>
      </c>
      <c r="B18" s="532" t="s">
        <v>649</v>
      </c>
      <c r="C18" s="533"/>
      <c r="D18" s="175">
        <v>1727.6</v>
      </c>
      <c r="E18" s="175">
        <v>1747.9</v>
      </c>
    </row>
    <row r="19" spans="1:5" ht="33" customHeight="1" x14ac:dyDescent="0.25">
      <c r="A19" s="176" t="s">
        <v>699</v>
      </c>
      <c r="B19" s="532" t="s">
        <v>646</v>
      </c>
      <c r="C19" s="533"/>
      <c r="D19" s="175">
        <v>888.7</v>
      </c>
      <c r="E19" s="175">
        <v>899.2</v>
      </c>
    </row>
    <row r="20" spans="1:5" ht="33" customHeight="1" x14ac:dyDescent="0.25">
      <c r="A20" s="174">
        <v>9</v>
      </c>
      <c r="B20" s="532" t="s">
        <v>651</v>
      </c>
      <c r="C20" s="533"/>
      <c r="D20" s="179">
        <v>1825.7</v>
      </c>
      <c r="E20" s="179">
        <v>1847.2</v>
      </c>
    </row>
    <row r="21" spans="1:5" ht="18.75" customHeight="1" x14ac:dyDescent="0.25">
      <c r="A21" s="180"/>
      <c r="B21" s="542" t="s">
        <v>652</v>
      </c>
      <c r="C21" s="544"/>
      <c r="D21" s="181">
        <f>SUM(D12:D20)</f>
        <v>17486.2</v>
      </c>
      <c r="E21" s="181">
        <f>SUM(E12:E20)</f>
        <v>17692.099999999999</v>
      </c>
    </row>
    <row r="24" spans="1:5" x14ac:dyDescent="0.25">
      <c r="C24" s="182"/>
      <c r="D24" s="182"/>
      <c r="E24" s="182"/>
    </row>
  </sheetData>
  <mergeCells count="16"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  <mergeCell ref="B12:C12"/>
    <mergeCell ref="A1:B1"/>
    <mergeCell ref="B3:E3"/>
    <mergeCell ref="B8:E8"/>
    <mergeCell ref="B9:E9"/>
    <mergeCell ref="B11:C11"/>
    <mergeCell ref="C6:E6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0"/>
  <sheetViews>
    <sheetView workbookViewId="0">
      <selection activeCell="C6" sqref="C6:E6"/>
    </sheetView>
  </sheetViews>
  <sheetFormatPr defaultColWidth="9.140625" defaultRowHeight="15.75" x14ac:dyDescent="0.25"/>
  <cols>
    <col min="1" max="1" width="5.140625" style="167" customWidth="1"/>
    <col min="2" max="2" width="37" style="167" customWidth="1"/>
    <col min="3" max="3" width="20.140625" style="167" customWidth="1"/>
    <col min="4" max="5" width="12.28515625" style="167" customWidth="1"/>
    <col min="6" max="256" width="9.140625" style="167"/>
    <col min="257" max="257" width="5.140625" style="167" customWidth="1"/>
    <col min="258" max="258" width="37" style="167" customWidth="1"/>
    <col min="259" max="261" width="14.85546875" style="167" customWidth="1"/>
    <col min="262" max="512" width="9.140625" style="167"/>
    <col min="513" max="513" width="5.140625" style="167" customWidth="1"/>
    <col min="514" max="514" width="37" style="167" customWidth="1"/>
    <col min="515" max="517" width="14.85546875" style="167" customWidth="1"/>
    <col min="518" max="768" width="9.140625" style="167"/>
    <col min="769" max="769" width="5.140625" style="167" customWidth="1"/>
    <col min="770" max="770" width="37" style="167" customWidth="1"/>
    <col min="771" max="773" width="14.85546875" style="167" customWidth="1"/>
    <col min="774" max="1024" width="9.140625" style="167"/>
    <col min="1025" max="1025" width="5.140625" style="167" customWidth="1"/>
    <col min="1026" max="1026" width="37" style="167" customWidth="1"/>
    <col min="1027" max="1029" width="14.85546875" style="167" customWidth="1"/>
    <col min="1030" max="1280" width="9.140625" style="167"/>
    <col min="1281" max="1281" width="5.140625" style="167" customWidth="1"/>
    <col min="1282" max="1282" width="37" style="167" customWidth="1"/>
    <col min="1283" max="1285" width="14.85546875" style="167" customWidth="1"/>
    <col min="1286" max="1536" width="9.140625" style="167"/>
    <col min="1537" max="1537" width="5.140625" style="167" customWidth="1"/>
    <col min="1538" max="1538" width="37" style="167" customWidth="1"/>
    <col min="1539" max="1541" width="14.85546875" style="167" customWidth="1"/>
    <col min="1542" max="1792" width="9.140625" style="167"/>
    <col min="1793" max="1793" width="5.140625" style="167" customWidth="1"/>
    <col min="1794" max="1794" width="37" style="167" customWidth="1"/>
    <col min="1795" max="1797" width="14.85546875" style="167" customWidth="1"/>
    <col min="1798" max="2048" width="9.140625" style="167"/>
    <col min="2049" max="2049" width="5.140625" style="167" customWidth="1"/>
    <col min="2050" max="2050" width="37" style="167" customWidth="1"/>
    <col min="2051" max="2053" width="14.85546875" style="167" customWidth="1"/>
    <col min="2054" max="2304" width="9.140625" style="167"/>
    <col min="2305" max="2305" width="5.140625" style="167" customWidth="1"/>
    <col min="2306" max="2306" width="37" style="167" customWidth="1"/>
    <col min="2307" max="2309" width="14.85546875" style="167" customWidth="1"/>
    <col min="2310" max="2560" width="9.140625" style="167"/>
    <col min="2561" max="2561" width="5.140625" style="167" customWidth="1"/>
    <col min="2562" max="2562" width="37" style="167" customWidth="1"/>
    <col min="2563" max="2565" width="14.85546875" style="167" customWidth="1"/>
    <col min="2566" max="2816" width="9.140625" style="167"/>
    <col min="2817" max="2817" width="5.140625" style="167" customWidth="1"/>
    <col min="2818" max="2818" width="37" style="167" customWidth="1"/>
    <col min="2819" max="2821" width="14.85546875" style="167" customWidth="1"/>
    <col min="2822" max="3072" width="9.140625" style="167"/>
    <col min="3073" max="3073" width="5.140625" style="167" customWidth="1"/>
    <col min="3074" max="3074" width="37" style="167" customWidth="1"/>
    <col min="3075" max="3077" width="14.85546875" style="167" customWidth="1"/>
    <col min="3078" max="3328" width="9.140625" style="167"/>
    <col min="3329" max="3329" width="5.140625" style="167" customWidth="1"/>
    <col min="3330" max="3330" width="37" style="167" customWidth="1"/>
    <col min="3331" max="3333" width="14.85546875" style="167" customWidth="1"/>
    <col min="3334" max="3584" width="9.140625" style="167"/>
    <col min="3585" max="3585" width="5.140625" style="167" customWidth="1"/>
    <col min="3586" max="3586" width="37" style="167" customWidth="1"/>
    <col min="3587" max="3589" width="14.85546875" style="167" customWidth="1"/>
    <col min="3590" max="3840" width="9.140625" style="167"/>
    <col min="3841" max="3841" width="5.140625" style="167" customWidth="1"/>
    <col min="3842" max="3842" width="37" style="167" customWidth="1"/>
    <col min="3843" max="3845" width="14.85546875" style="167" customWidth="1"/>
    <col min="3846" max="4096" width="9.140625" style="167"/>
    <col min="4097" max="4097" width="5.140625" style="167" customWidth="1"/>
    <col min="4098" max="4098" width="37" style="167" customWidth="1"/>
    <col min="4099" max="4101" width="14.85546875" style="167" customWidth="1"/>
    <col min="4102" max="4352" width="9.140625" style="167"/>
    <col min="4353" max="4353" width="5.140625" style="167" customWidth="1"/>
    <col min="4354" max="4354" width="37" style="167" customWidth="1"/>
    <col min="4355" max="4357" width="14.85546875" style="167" customWidth="1"/>
    <col min="4358" max="4608" width="9.140625" style="167"/>
    <col min="4609" max="4609" width="5.140625" style="167" customWidth="1"/>
    <col min="4610" max="4610" width="37" style="167" customWidth="1"/>
    <col min="4611" max="4613" width="14.85546875" style="167" customWidth="1"/>
    <col min="4614" max="4864" width="9.140625" style="167"/>
    <col min="4865" max="4865" width="5.140625" style="167" customWidth="1"/>
    <col min="4866" max="4866" width="37" style="167" customWidth="1"/>
    <col min="4867" max="4869" width="14.85546875" style="167" customWidth="1"/>
    <col min="4870" max="5120" width="9.140625" style="167"/>
    <col min="5121" max="5121" width="5.140625" style="167" customWidth="1"/>
    <col min="5122" max="5122" width="37" style="167" customWidth="1"/>
    <col min="5123" max="5125" width="14.85546875" style="167" customWidth="1"/>
    <col min="5126" max="5376" width="9.140625" style="167"/>
    <col min="5377" max="5377" width="5.140625" style="167" customWidth="1"/>
    <col min="5378" max="5378" width="37" style="167" customWidth="1"/>
    <col min="5379" max="5381" width="14.85546875" style="167" customWidth="1"/>
    <col min="5382" max="5632" width="9.140625" style="167"/>
    <col min="5633" max="5633" width="5.140625" style="167" customWidth="1"/>
    <col min="5634" max="5634" width="37" style="167" customWidth="1"/>
    <col min="5635" max="5637" width="14.85546875" style="167" customWidth="1"/>
    <col min="5638" max="5888" width="9.140625" style="167"/>
    <col min="5889" max="5889" width="5.140625" style="167" customWidth="1"/>
    <col min="5890" max="5890" width="37" style="167" customWidth="1"/>
    <col min="5891" max="5893" width="14.85546875" style="167" customWidth="1"/>
    <col min="5894" max="6144" width="9.140625" style="167"/>
    <col min="6145" max="6145" width="5.140625" style="167" customWidth="1"/>
    <col min="6146" max="6146" width="37" style="167" customWidth="1"/>
    <col min="6147" max="6149" width="14.85546875" style="167" customWidth="1"/>
    <col min="6150" max="6400" width="9.140625" style="167"/>
    <col min="6401" max="6401" width="5.140625" style="167" customWidth="1"/>
    <col min="6402" max="6402" width="37" style="167" customWidth="1"/>
    <col min="6403" max="6405" width="14.85546875" style="167" customWidth="1"/>
    <col min="6406" max="6656" width="9.140625" style="167"/>
    <col min="6657" max="6657" width="5.140625" style="167" customWidth="1"/>
    <col min="6658" max="6658" width="37" style="167" customWidth="1"/>
    <col min="6659" max="6661" width="14.85546875" style="167" customWidth="1"/>
    <col min="6662" max="6912" width="9.140625" style="167"/>
    <col min="6913" max="6913" width="5.140625" style="167" customWidth="1"/>
    <col min="6914" max="6914" width="37" style="167" customWidth="1"/>
    <col min="6915" max="6917" width="14.85546875" style="167" customWidth="1"/>
    <col min="6918" max="7168" width="9.140625" style="167"/>
    <col min="7169" max="7169" width="5.140625" style="167" customWidth="1"/>
    <col min="7170" max="7170" width="37" style="167" customWidth="1"/>
    <col min="7171" max="7173" width="14.85546875" style="167" customWidth="1"/>
    <col min="7174" max="7424" width="9.140625" style="167"/>
    <col min="7425" max="7425" width="5.140625" style="167" customWidth="1"/>
    <col min="7426" max="7426" width="37" style="167" customWidth="1"/>
    <col min="7427" max="7429" width="14.85546875" style="167" customWidth="1"/>
    <col min="7430" max="7680" width="9.140625" style="167"/>
    <col min="7681" max="7681" width="5.140625" style="167" customWidth="1"/>
    <col min="7682" max="7682" width="37" style="167" customWidth="1"/>
    <col min="7683" max="7685" width="14.85546875" style="167" customWidth="1"/>
    <col min="7686" max="7936" width="9.140625" style="167"/>
    <col min="7937" max="7937" width="5.140625" style="167" customWidth="1"/>
    <col min="7938" max="7938" width="37" style="167" customWidth="1"/>
    <col min="7939" max="7941" width="14.85546875" style="167" customWidth="1"/>
    <col min="7942" max="8192" width="9.140625" style="167"/>
    <col min="8193" max="8193" width="5.140625" style="167" customWidth="1"/>
    <col min="8194" max="8194" width="37" style="167" customWidth="1"/>
    <col min="8195" max="8197" width="14.85546875" style="167" customWidth="1"/>
    <col min="8198" max="8448" width="9.140625" style="167"/>
    <col min="8449" max="8449" width="5.140625" style="167" customWidth="1"/>
    <col min="8450" max="8450" width="37" style="167" customWidth="1"/>
    <col min="8451" max="8453" width="14.85546875" style="167" customWidth="1"/>
    <col min="8454" max="8704" width="9.140625" style="167"/>
    <col min="8705" max="8705" width="5.140625" style="167" customWidth="1"/>
    <col min="8706" max="8706" width="37" style="167" customWidth="1"/>
    <col min="8707" max="8709" width="14.85546875" style="167" customWidth="1"/>
    <col min="8710" max="8960" width="9.140625" style="167"/>
    <col min="8961" max="8961" width="5.140625" style="167" customWidth="1"/>
    <col min="8962" max="8962" width="37" style="167" customWidth="1"/>
    <col min="8963" max="8965" width="14.85546875" style="167" customWidth="1"/>
    <col min="8966" max="9216" width="9.140625" style="167"/>
    <col min="9217" max="9217" width="5.140625" style="167" customWidth="1"/>
    <col min="9218" max="9218" width="37" style="167" customWidth="1"/>
    <col min="9219" max="9221" width="14.85546875" style="167" customWidth="1"/>
    <col min="9222" max="9472" width="9.140625" style="167"/>
    <col min="9473" max="9473" width="5.140625" style="167" customWidth="1"/>
    <col min="9474" max="9474" width="37" style="167" customWidth="1"/>
    <col min="9475" max="9477" width="14.85546875" style="167" customWidth="1"/>
    <col min="9478" max="9728" width="9.140625" style="167"/>
    <col min="9729" max="9729" width="5.140625" style="167" customWidth="1"/>
    <col min="9730" max="9730" width="37" style="167" customWidth="1"/>
    <col min="9731" max="9733" width="14.85546875" style="167" customWidth="1"/>
    <col min="9734" max="9984" width="9.140625" style="167"/>
    <col min="9985" max="9985" width="5.140625" style="167" customWidth="1"/>
    <col min="9986" max="9986" width="37" style="167" customWidth="1"/>
    <col min="9987" max="9989" width="14.85546875" style="167" customWidth="1"/>
    <col min="9990" max="10240" width="9.140625" style="167"/>
    <col min="10241" max="10241" width="5.140625" style="167" customWidth="1"/>
    <col min="10242" max="10242" width="37" style="167" customWidth="1"/>
    <col min="10243" max="10245" width="14.85546875" style="167" customWidth="1"/>
    <col min="10246" max="10496" width="9.140625" style="167"/>
    <col min="10497" max="10497" width="5.140625" style="167" customWidth="1"/>
    <col min="10498" max="10498" width="37" style="167" customWidth="1"/>
    <col min="10499" max="10501" width="14.85546875" style="167" customWidth="1"/>
    <col min="10502" max="10752" width="9.140625" style="167"/>
    <col min="10753" max="10753" width="5.140625" style="167" customWidth="1"/>
    <col min="10754" max="10754" width="37" style="167" customWidth="1"/>
    <col min="10755" max="10757" width="14.85546875" style="167" customWidth="1"/>
    <col min="10758" max="11008" width="9.140625" style="167"/>
    <col min="11009" max="11009" width="5.140625" style="167" customWidth="1"/>
    <col min="11010" max="11010" width="37" style="167" customWidth="1"/>
    <col min="11011" max="11013" width="14.85546875" style="167" customWidth="1"/>
    <col min="11014" max="11264" width="9.140625" style="167"/>
    <col min="11265" max="11265" width="5.140625" style="167" customWidth="1"/>
    <col min="11266" max="11266" width="37" style="167" customWidth="1"/>
    <col min="11267" max="11269" width="14.85546875" style="167" customWidth="1"/>
    <col min="11270" max="11520" width="9.140625" style="167"/>
    <col min="11521" max="11521" width="5.140625" style="167" customWidth="1"/>
    <col min="11522" max="11522" width="37" style="167" customWidth="1"/>
    <col min="11523" max="11525" width="14.85546875" style="167" customWidth="1"/>
    <col min="11526" max="11776" width="9.140625" style="167"/>
    <col min="11777" max="11777" width="5.140625" style="167" customWidth="1"/>
    <col min="11778" max="11778" width="37" style="167" customWidth="1"/>
    <col min="11779" max="11781" width="14.85546875" style="167" customWidth="1"/>
    <col min="11782" max="12032" width="9.140625" style="167"/>
    <col min="12033" max="12033" width="5.140625" style="167" customWidth="1"/>
    <col min="12034" max="12034" width="37" style="167" customWidth="1"/>
    <col min="12035" max="12037" width="14.85546875" style="167" customWidth="1"/>
    <col min="12038" max="12288" width="9.140625" style="167"/>
    <col min="12289" max="12289" width="5.140625" style="167" customWidth="1"/>
    <col min="12290" max="12290" width="37" style="167" customWidth="1"/>
    <col min="12291" max="12293" width="14.85546875" style="167" customWidth="1"/>
    <col min="12294" max="12544" width="9.140625" style="167"/>
    <col min="12545" max="12545" width="5.140625" style="167" customWidth="1"/>
    <col min="12546" max="12546" width="37" style="167" customWidth="1"/>
    <col min="12547" max="12549" width="14.85546875" style="167" customWidth="1"/>
    <col min="12550" max="12800" width="9.140625" style="167"/>
    <col min="12801" max="12801" width="5.140625" style="167" customWidth="1"/>
    <col min="12802" max="12802" width="37" style="167" customWidth="1"/>
    <col min="12803" max="12805" width="14.85546875" style="167" customWidth="1"/>
    <col min="12806" max="13056" width="9.140625" style="167"/>
    <col min="13057" max="13057" width="5.140625" style="167" customWidth="1"/>
    <col min="13058" max="13058" width="37" style="167" customWidth="1"/>
    <col min="13059" max="13061" width="14.85546875" style="167" customWidth="1"/>
    <col min="13062" max="13312" width="9.140625" style="167"/>
    <col min="13313" max="13313" width="5.140625" style="167" customWidth="1"/>
    <col min="13314" max="13314" width="37" style="167" customWidth="1"/>
    <col min="13315" max="13317" width="14.85546875" style="167" customWidth="1"/>
    <col min="13318" max="13568" width="9.140625" style="167"/>
    <col min="13569" max="13569" width="5.140625" style="167" customWidth="1"/>
    <col min="13570" max="13570" width="37" style="167" customWidth="1"/>
    <col min="13571" max="13573" width="14.85546875" style="167" customWidth="1"/>
    <col min="13574" max="13824" width="9.140625" style="167"/>
    <col min="13825" max="13825" width="5.140625" style="167" customWidth="1"/>
    <col min="13826" max="13826" width="37" style="167" customWidth="1"/>
    <col min="13827" max="13829" width="14.85546875" style="167" customWidth="1"/>
    <col min="13830" max="14080" width="9.140625" style="167"/>
    <col min="14081" max="14081" width="5.140625" style="167" customWidth="1"/>
    <col min="14082" max="14082" width="37" style="167" customWidth="1"/>
    <col min="14083" max="14085" width="14.85546875" style="167" customWidth="1"/>
    <col min="14086" max="14336" width="9.140625" style="167"/>
    <col min="14337" max="14337" width="5.140625" style="167" customWidth="1"/>
    <col min="14338" max="14338" width="37" style="167" customWidth="1"/>
    <col min="14339" max="14341" width="14.85546875" style="167" customWidth="1"/>
    <col min="14342" max="14592" width="9.140625" style="167"/>
    <col min="14593" max="14593" width="5.140625" style="167" customWidth="1"/>
    <col min="14594" max="14594" width="37" style="167" customWidth="1"/>
    <col min="14595" max="14597" width="14.85546875" style="167" customWidth="1"/>
    <col min="14598" max="14848" width="9.140625" style="167"/>
    <col min="14849" max="14849" width="5.140625" style="167" customWidth="1"/>
    <col min="14850" max="14850" width="37" style="167" customWidth="1"/>
    <col min="14851" max="14853" width="14.85546875" style="167" customWidth="1"/>
    <col min="14854" max="15104" width="9.140625" style="167"/>
    <col min="15105" max="15105" width="5.140625" style="167" customWidth="1"/>
    <col min="15106" max="15106" width="37" style="167" customWidth="1"/>
    <col min="15107" max="15109" width="14.85546875" style="167" customWidth="1"/>
    <col min="15110" max="15360" width="9.140625" style="167"/>
    <col min="15361" max="15361" width="5.140625" style="167" customWidth="1"/>
    <col min="15362" max="15362" width="37" style="167" customWidth="1"/>
    <col min="15363" max="15365" width="14.85546875" style="167" customWidth="1"/>
    <col min="15366" max="15616" width="9.140625" style="167"/>
    <col min="15617" max="15617" width="5.140625" style="167" customWidth="1"/>
    <col min="15618" max="15618" width="37" style="167" customWidth="1"/>
    <col min="15619" max="15621" width="14.85546875" style="167" customWidth="1"/>
    <col min="15622" max="15872" width="9.140625" style="167"/>
    <col min="15873" max="15873" width="5.140625" style="167" customWidth="1"/>
    <col min="15874" max="15874" width="37" style="167" customWidth="1"/>
    <col min="15875" max="15877" width="14.85546875" style="167" customWidth="1"/>
    <col min="15878" max="16128" width="9.140625" style="167"/>
    <col min="16129" max="16129" width="5.140625" style="167" customWidth="1"/>
    <col min="16130" max="16130" width="37" style="167" customWidth="1"/>
    <col min="16131" max="16133" width="14.8554687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691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x14ac:dyDescent="0.25">
      <c r="C6" s="495" t="s">
        <v>902</v>
      </c>
      <c r="D6" s="495"/>
      <c r="E6" s="495"/>
    </row>
    <row r="7" spans="1:5" x14ac:dyDescent="0.25">
      <c r="C7" s="348"/>
      <c r="D7" s="298"/>
      <c r="E7" s="352" t="s">
        <v>700</v>
      </c>
    </row>
    <row r="8" spans="1:5" x14ac:dyDescent="0.25">
      <c r="B8" s="530" t="s">
        <v>603</v>
      </c>
      <c r="C8" s="530"/>
      <c r="D8" s="530"/>
      <c r="E8" s="530"/>
    </row>
    <row r="9" spans="1:5" ht="34.9" customHeight="1" x14ac:dyDescent="0.25">
      <c r="A9" s="170"/>
      <c r="B9" s="529" t="s">
        <v>701</v>
      </c>
      <c r="C9" s="529"/>
      <c r="D9" s="529"/>
      <c r="E9" s="529"/>
    </row>
    <row r="10" spans="1:5" x14ac:dyDescent="0.25">
      <c r="C10" s="171"/>
      <c r="D10" s="171"/>
      <c r="E10" s="300" t="s">
        <v>550</v>
      </c>
    </row>
    <row r="11" spans="1:5" ht="28.15" customHeight="1" x14ac:dyDescent="0.25">
      <c r="A11" s="183" t="s">
        <v>1</v>
      </c>
      <c r="B11" s="545" t="s">
        <v>640</v>
      </c>
      <c r="C11" s="547"/>
      <c r="D11" s="183" t="s">
        <v>4</v>
      </c>
      <c r="E11" s="183" t="s">
        <v>5</v>
      </c>
    </row>
    <row r="12" spans="1:5" ht="35.450000000000003" customHeight="1" x14ac:dyDescent="0.25">
      <c r="A12" s="174" t="s">
        <v>641</v>
      </c>
      <c r="B12" s="532" t="s">
        <v>642</v>
      </c>
      <c r="C12" s="533"/>
      <c r="D12" s="175">
        <v>1923.4</v>
      </c>
      <c r="E12" s="175">
        <v>1940.6</v>
      </c>
    </row>
    <row r="13" spans="1:5" s="178" customFormat="1" ht="33.6" customHeight="1" x14ac:dyDescent="0.25">
      <c r="A13" s="176" t="s">
        <v>643</v>
      </c>
      <c r="B13" s="532" t="s">
        <v>647</v>
      </c>
      <c r="C13" s="533"/>
      <c r="D13" s="175">
        <v>824.5</v>
      </c>
      <c r="E13" s="175">
        <v>841.7</v>
      </c>
    </row>
    <row r="14" spans="1:5" s="178" customFormat="1" ht="35.450000000000003" customHeight="1" x14ac:dyDescent="0.25">
      <c r="A14" s="176" t="s">
        <v>609</v>
      </c>
      <c r="B14" s="532" t="s">
        <v>650</v>
      </c>
      <c r="C14" s="533"/>
      <c r="D14" s="175">
        <v>2317.9</v>
      </c>
      <c r="E14" s="175">
        <v>2352.1999999999998</v>
      </c>
    </row>
    <row r="15" spans="1:5" ht="35.450000000000003" customHeight="1" x14ac:dyDescent="0.25">
      <c r="A15" s="174">
        <v>4</v>
      </c>
      <c r="B15" s="532" t="s">
        <v>648</v>
      </c>
      <c r="C15" s="533"/>
      <c r="D15" s="179">
        <v>1871.1</v>
      </c>
      <c r="E15" s="179">
        <v>1888.3</v>
      </c>
    </row>
    <row r="16" spans="1:5" ht="35.450000000000003" customHeight="1" x14ac:dyDescent="0.25">
      <c r="A16" s="176" t="s">
        <v>689</v>
      </c>
      <c r="B16" s="532" t="s">
        <v>644</v>
      </c>
      <c r="C16" s="533"/>
      <c r="D16" s="175">
        <v>1514.3</v>
      </c>
      <c r="E16" s="175">
        <v>1531.5</v>
      </c>
    </row>
    <row r="17" spans="1:5" ht="35.450000000000003" customHeight="1" x14ac:dyDescent="0.25">
      <c r="A17" s="174">
        <v>6</v>
      </c>
      <c r="B17" s="532" t="s">
        <v>649</v>
      </c>
      <c r="C17" s="533"/>
      <c r="D17" s="175">
        <v>1528</v>
      </c>
      <c r="E17" s="175">
        <v>1545.2</v>
      </c>
    </row>
    <row r="18" spans="1:5" ht="35.450000000000003" customHeight="1" x14ac:dyDescent="0.25">
      <c r="A18" s="176" t="s">
        <v>690</v>
      </c>
      <c r="B18" s="532" t="s">
        <v>646</v>
      </c>
      <c r="C18" s="533"/>
      <c r="D18" s="175">
        <v>1772.2</v>
      </c>
      <c r="E18" s="175">
        <v>1789.4</v>
      </c>
    </row>
    <row r="19" spans="1:5" ht="35.450000000000003" customHeight="1" x14ac:dyDescent="0.25">
      <c r="A19" s="174">
        <v>8</v>
      </c>
      <c r="B19" s="532" t="s">
        <v>651</v>
      </c>
      <c r="C19" s="533"/>
      <c r="D19" s="179">
        <v>1613</v>
      </c>
      <c r="E19" s="179">
        <v>1630.2</v>
      </c>
    </row>
    <row r="20" spans="1:5" x14ac:dyDescent="0.25">
      <c r="A20" s="184"/>
      <c r="B20" s="542" t="s">
        <v>652</v>
      </c>
      <c r="C20" s="544"/>
      <c r="D20" s="177">
        <f>SUM(D12:D19)</f>
        <v>13364.4</v>
      </c>
      <c r="E20" s="177">
        <f>SUM(E12:E19)</f>
        <v>13519.1</v>
      </c>
    </row>
  </sheetData>
  <mergeCells count="15">
    <mergeCell ref="B19:C19"/>
    <mergeCell ref="B20:C20"/>
    <mergeCell ref="B13:C13"/>
    <mergeCell ref="B14:C14"/>
    <mergeCell ref="B15:C15"/>
    <mergeCell ref="B16:C16"/>
    <mergeCell ref="B17:C17"/>
    <mergeCell ref="B18:C18"/>
    <mergeCell ref="B12:C12"/>
    <mergeCell ref="A1:B1"/>
    <mergeCell ref="B3:E3"/>
    <mergeCell ref="B8:E8"/>
    <mergeCell ref="B9:E9"/>
    <mergeCell ref="B11:C11"/>
    <mergeCell ref="C6:E6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"/>
  <sheetViews>
    <sheetView workbookViewId="0">
      <selection activeCell="C6" sqref="C6:E6"/>
    </sheetView>
  </sheetViews>
  <sheetFormatPr defaultColWidth="9.140625" defaultRowHeight="15.75" x14ac:dyDescent="0.25"/>
  <cols>
    <col min="1" max="1" width="4.85546875" style="167" customWidth="1"/>
    <col min="2" max="2" width="39.5703125" style="167" customWidth="1"/>
    <col min="3" max="4" width="14.85546875" style="167" customWidth="1"/>
    <col min="5" max="5" width="16.28515625" style="167" customWidth="1"/>
    <col min="6" max="252" width="9.140625" style="167"/>
    <col min="253" max="253" width="6.85546875" style="167" customWidth="1"/>
    <col min="254" max="254" width="39.5703125" style="167" customWidth="1"/>
    <col min="255" max="256" width="14.85546875" style="167" customWidth="1"/>
    <col min="257" max="257" width="16.28515625" style="167" customWidth="1"/>
    <col min="258" max="258" width="9.140625" style="167"/>
    <col min="259" max="259" width="11.5703125" style="167" customWidth="1"/>
    <col min="260" max="260" width="11.85546875" style="167" customWidth="1"/>
    <col min="261" max="261" width="9.5703125" style="167" customWidth="1"/>
    <col min="262" max="508" width="9.140625" style="167"/>
    <col min="509" max="509" width="6.85546875" style="167" customWidth="1"/>
    <col min="510" max="510" width="39.5703125" style="167" customWidth="1"/>
    <col min="511" max="512" width="14.85546875" style="167" customWidth="1"/>
    <col min="513" max="513" width="16.28515625" style="167" customWidth="1"/>
    <col min="514" max="514" width="9.140625" style="167"/>
    <col min="515" max="515" width="11.5703125" style="167" customWidth="1"/>
    <col min="516" max="516" width="11.85546875" style="167" customWidth="1"/>
    <col min="517" max="517" width="9.5703125" style="167" customWidth="1"/>
    <col min="518" max="764" width="9.140625" style="167"/>
    <col min="765" max="765" width="6.85546875" style="167" customWidth="1"/>
    <col min="766" max="766" width="39.5703125" style="167" customWidth="1"/>
    <col min="767" max="768" width="14.85546875" style="167" customWidth="1"/>
    <col min="769" max="769" width="16.28515625" style="167" customWidth="1"/>
    <col min="770" max="770" width="9.140625" style="167"/>
    <col min="771" max="771" width="11.5703125" style="167" customWidth="1"/>
    <col min="772" max="772" width="11.85546875" style="167" customWidth="1"/>
    <col min="773" max="773" width="9.5703125" style="167" customWidth="1"/>
    <col min="774" max="1020" width="9.140625" style="167"/>
    <col min="1021" max="1021" width="6.85546875" style="167" customWidth="1"/>
    <col min="1022" max="1022" width="39.5703125" style="167" customWidth="1"/>
    <col min="1023" max="1024" width="14.85546875" style="167" customWidth="1"/>
    <col min="1025" max="1025" width="16.28515625" style="167" customWidth="1"/>
    <col min="1026" max="1026" width="9.140625" style="167"/>
    <col min="1027" max="1027" width="11.5703125" style="167" customWidth="1"/>
    <col min="1028" max="1028" width="11.85546875" style="167" customWidth="1"/>
    <col min="1029" max="1029" width="9.5703125" style="167" customWidth="1"/>
    <col min="1030" max="1276" width="9.140625" style="167"/>
    <col min="1277" max="1277" width="6.85546875" style="167" customWidth="1"/>
    <col min="1278" max="1278" width="39.5703125" style="167" customWidth="1"/>
    <col min="1279" max="1280" width="14.85546875" style="167" customWidth="1"/>
    <col min="1281" max="1281" width="16.28515625" style="167" customWidth="1"/>
    <col min="1282" max="1282" width="9.140625" style="167"/>
    <col min="1283" max="1283" width="11.5703125" style="167" customWidth="1"/>
    <col min="1284" max="1284" width="11.85546875" style="167" customWidth="1"/>
    <col min="1285" max="1285" width="9.5703125" style="167" customWidth="1"/>
    <col min="1286" max="1532" width="9.140625" style="167"/>
    <col min="1533" max="1533" width="6.85546875" style="167" customWidth="1"/>
    <col min="1534" max="1534" width="39.5703125" style="167" customWidth="1"/>
    <col min="1535" max="1536" width="14.85546875" style="167" customWidth="1"/>
    <col min="1537" max="1537" width="16.28515625" style="167" customWidth="1"/>
    <col min="1538" max="1538" width="9.140625" style="167"/>
    <col min="1539" max="1539" width="11.5703125" style="167" customWidth="1"/>
    <col min="1540" max="1540" width="11.85546875" style="167" customWidth="1"/>
    <col min="1541" max="1541" width="9.5703125" style="167" customWidth="1"/>
    <col min="1542" max="1788" width="9.140625" style="167"/>
    <col min="1789" max="1789" width="6.85546875" style="167" customWidth="1"/>
    <col min="1790" max="1790" width="39.5703125" style="167" customWidth="1"/>
    <col min="1791" max="1792" width="14.85546875" style="167" customWidth="1"/>
    <col min="1793" max="1793" width="16.28515625" style="167" customWidth="1"/>
    <col min="1794" max="1794" width="9.140625" style="167"/>
    <col min="1795" max="1795" width="11.5703125" style="167" customWidth="1"/>
    <col min="1796" max="1796" width="11.85546875" style="167" customWidth="1"/>
    <col min="1797" max="1797" width="9.5703125" style="167" customWidth="1"/>
    <col min="1798" max="2044" width="9.140625" style="167"/>
    <col min="2045" max="2045" width="6.85546875" style="167" customWidth="1"/>
    <col min="2046" max="2046" width="39.5703125" style="167" customWidth="1"/>
    <col min="2047" max="2048" width="14.85546875" style="167" customWidth="1"/>
    <col min="2049" max="2049" width="16.28515625" style="167" customWidth="1"/>
    <col min="2050" max="2050" width="9.140625" style="167"/>
    <col min="2051" max="2051" width="11.5703125" style="167" customWidth="1"/>
    <col min="2052" max="2052" width="11.85546875" style="167" customWidth="1"/>
    <col min="2053" max="2053" width="9.5703125" style="167" customWidth="1"/>
    <col min="2054" max="2300" width="9.140625" style="167"/>
    <col min="2301" max="2301" width="6.85546875" style="167" customWidth="1"/>
    <col min="2302" max="2302" width="39.5703125" style="167" customWidth="1"/>
    <col min="2303" max="2304" width="14.85546875" style="167" customWidth="1"/>
    <col min="2305" max="2305" width="16.28515625" style="167" customWidth="1"/>
    <col min="2306" max="2306" width="9.140625" style="167"/>
    <col min="2307" max="2307" width="11.5703125" style="167" customWidth="1"/>
    <col min="2308" max="2308" width="11.85546875" style="167" customWidth="1"/>
    <col min="2309" max="2309" width="9.5703125" style="167" customWidth="1"/>
    <col min="2310" max="2556" width="9.140625" style="167"/>
    <col min="2557" max="2557" width="6.85546875" style="167" customWidth="1"/>
    <col min="2558" max="2558" width="39.5703125" style="167" customWidth="1"/>
    <col min="2559" max="2560" width="14.85546875" style="167" customWidth="1"/>
    <col min="2561" max="2561" width="16.28515625" style="167" customWidth="1"/>
    <col min="2562" max="2562" width="9.140625" style="167"/>
    <col min="2563" max="2563" width="11.5703125" style="167" customWidth="1"/>
    <col min="2564" max="2564" width="11.85546875" style="167" customWidth="1"/>
    <col min="2565" max="2565" width="9.5703125" style="167" customWidth="1"/>
    <col min="2566" max="2812" width="9.140625" style="167"/>
    <col min="2813" max="2813" width="6.85546875" style="167" customWidth="1"/>
    <col min="2814" max="2814" width="39.5703125" style="167" customWidth="1"/>
    <col min="2815" max="2816" width="14.85546875" style="167" customWidth="1"/>
    <col min="2817" max="2817" width="16.28515625" style="167" customWidth="1"/>
    <col min="2818" max="2818" width="9.140625" style="167"/>
    <col min="2819" max="2819" width="11.5703125" style="167" customWidth="1"/>
    <col min="2820" max="2820" width="11.85546875" style="167" customWidth="1"/>
    <col min="2821" max="2821" width="9.5703125" style="167" customWidth="1"/>
    <col min="2822" max="3068" width="9.140625" style="167"/>
    <col min="3069" max="3069" width="6.85546875" style="167" customWidth="1"/>
    <col min="3070" max="3070" width="39.5703125" style="167" customWidth="1"/>
    <col min="3071" max="3072" width="14.85546875" style="167" customWidth="1"/>
    <col min="3073" max="3073" width="16.28515625" style="167" customWidth="1"/>
    <col min="3074" max="3074" width="9.140625" style="167"/>
    <col min="3075" max="3075" width="11.5703125" style="167" customWidth="1"/>
    <col min="3076" max="3076" width="11.85546875" style="167" customWidth="1"/>
    <col min="3077" max="3077" width="9.5703125" style="167" customWidth="1"/>
    <col min="3078" max="3324" width="9.140625" style="167"/>
    <col min="3325" max="3325" width="6.85546875" style="167" customWidth="1"/>
    <col min="3326" max="3326" width="39.5703125" style="167" customWidth="1"/>
    <col min="3327" max="3328" width="14.85546875" style="167" customWidth="1"/>
    <col min="3329" max="3329" width="16.28515625" style="167" customWidth="1"/>
    <col min="3330" max="3330" width="9.140625" style="167"/>
    <col min="3331" max="3331" width="11.5703125" style="167" customWidth="1"/>
    <col min="3332" max="3332" width="11.85546875" style="167" customWidth="1"/>
    <col min="3333" max="3333" width="9.5703125" style="167" customWidth="1"/>
    <col min="3334" max="3580" width="9.140625" style="167"/>
    <col min="3581" max="3581" width="6.85546875" style="167" customWidth="1"/>
    <col min="3582" max="3582" width="39.5703125" style="167" customWidth="1"/>
    <col min="3583" max="3584" width="14.85546875" style="167" customWidth="1"/>
    <col min="3585" max="3585" width="16.28515625" style="167" customWidth="1"/>
    <col min="3586" max="3586" width="9.140625" style="167"/>
    <col min="3587" max="3587" width="11.5703125" style="167" customWidth="1"/>
    <col min="3588" max="3588" width="11.85546875" style="167" customWidth="1"/>
    <col min="3589" max="3589" width="9.5703125" style="167" customWidth="1"/>
    <col min="3590" max="3836" width="9.140625" style="167"/>
    <col min="3837" max="3837" width="6.85546875" style="167" customWidth="1"/>
    <col min="3838" max="3838" width="39.5703125" style="167" customWidth="1"/>
    <col min="3839" max="3840" width="14.85546875" style="167" customWidth="1"/>
    <col min="3841" max="3841" width="16.28515625" style="167" customWidth="1"/>
    <col min="3842" max="3842" width="9.140625" style="167"/>
    <col min="3843" max="3843" width="11.5703125" style="167" customWidth="1"/>
    <col min="3844" max="3844" width="11.85546875" style="167" customWidth="1"/>
    <col min="3845" max="3845" width="9.5703125" style="167" customWidth="1"/>
    <col min="3846" max="4092" width="9.140625" style="167"/>
    <col min="4093" max="4093" width="6.85546875" style="167" customWidth="1"/>
    <col min="4094" max="4094" width="39.5703125" style="167" customWidth="1"/>
    <col min="4095" max="4096" width="14.85546875" style="167" customWidth="1"/>
    <col min="4097" max="4097" width="16.28515625" style="167" customWidth="1"/>
    <col min="4098" max="4098" width="9.140625" style="167"/>
    <col min="4099" max="4099" width="11.5703125" style="167" customWidth="1"/>
    <col min="4100" max="4100" width="11.85546875" style="167" customWidth="1"/>
    <col min="4101" max="4101" width="9.5703125" style="167" customWidth="1"/>
    <col min="4102" max="4348" width="9.140625" style="167"/>
    <col min="4349" max="4349" width="6.85546875" style="167" customWidth="1"/>
    <col min="4350" max="4350" width="39.5703125" style="167" customWidth="1"/>
    <col min="4351" max="4352" width="14.85546875" style="167" customWidth="1"/>
    <col min="4353" max="4353" width="16.28515625" style="167" customWidth="1"/>
    <col min="4354" max="4354" width="9.140625" style="167"/>
    <col min="4355" max="4355" width="11.5703125" style="167" customWidth="1"/>
    <col min="4356" max="4356" width="11.85546875" style="167" customWidth="1"/>
    <col min="4357" max="4357" width="9.5703125" style="167" customWidth="1"/>
    <col min="4358" max="4604" width="9.140625" style="167"/>
    <col min="4605" max="4605" width="6.85546875" style="167" customWidth="1"/>
    <col min="4606" max="4606" width="39.5703125" style="167" customWidth="1"/>
    <col min="4607" max="4608" width="14.85546875" style="167" customWidth="1"/>
    <col min="4609" max="4609" width="16.28515625" style="167" customWidth="1"/>
    <col min="4610" max="4610" width="9.140625" style="167"/>
    <col min="4611" max="4611" width="11.5703125" style="167" customWidth="1"/>
    <col min="4612" max="4612" width="11.85546875" style="167" customWidth="1"/>
    <col min="4613" max="4613" width="9.5703125" style="167" customWidth="1"/>
    <col min="4614" max="4860" width="9.140625" style="167"/>
    <col min="4861" max="4861" width="6.85546875" style="167" customWidth="1"/>
    <col min="4862" max="4862" width="39.5703125" style="167" customWidth="1"/>
    <col min="4863" max="4864" width="14.85546875" style="167" customWidth="1"/>
    <col min="4865" max="4865" width="16.28515625" style="167" customWidth="1"/>
    <col min="4866" max="4866" width="9.140625" style="167"/>
    <col min="4867" max="4867" width="11.5703125" style="167" customWidth="1"/>
    <col min="4868" max="4868" width="11.85546875" style="167" customWidth="1"/>
    <col min="4869" max="4869" width="9.5703125" style="167" customWidth="1"/>
    <col min="4870" max="5116" width="9.140625" style="167"/>
    <col min="5117" max="5117" width="6.85546875" style="167" customWidth="1"/>
    <col min="5118" max="5118" width="39.5703125" style="167" customWidth="1"/>
    <col min="5119" max="5120" width="14.85546875" style="167" customWidth="1"/>
    <col min="5121" max="5121" width="16.28515625" style="167" customWidth="1"/>
    <col min="5122" max="5122" width="9.140625" style="167"/>
    <col min="5123" max="5123" width="11.5703125" style="167" customWidth="1"/>
    <col min="5124" max="5124" width="11.85546875" style="167" customWidth="1"/>
    <col min="5125" max="5125" width="9.5703125" style="167" customWidth="1"/>
    <col min="5126" max="5372" width="9.140625" style="167"/>
    <col min="5373" max="5373" width="6.85546875" style="167" customWidth="1"/>
    <col min="5374" max="5374" width="39.5703125" style="167" customWidth="1"/>
    <col min="5375" max="5376" width="14.85546875" style="167" customWidth="1"/>
    <col min="5377" max="5377" width="16.28515625" style="167" customWidth="1"/>
    <col min="5378" max="5378" width="9.140625" style="167"/>
    <col min="5379" max="5379" width="11.5703125" style="167" customWidth="1"/>
    <col min="5380" max="5380" width="11.85546875" style="167" customWidth="1"/>
    <col min="5381" max="5381" width="9.5703125" style="167" customWidth="1"/>
    <col min="5382" max="5628" width="9.140625" style="167"/>
    <col min="5629" max="5629" width="6.85546875" style="167" customWidth="1"/>
    <col min="5630" max="5630" width="39.5703125" style="167" customWidth="1"/>
    <col min="5631" max="5632" width="14.85546875" style="167" customWidth="1"/>
    <col min="5633" max="5633" width="16.28515625" style="167" customWidth="1"/>
    <col min="5634" max="5634" width="9.140625" style="167"/>
    <col min="5635" max="5635" width="11.5703125" style="167" customWidth="1"/>
    <col min="5636" max="5636" width="11.85546875" style="167" customWidth="1"/>
    <col min="5637" max="5637" width="9.5703125" style="167" customWidth="1"/>
    <col min="5638" max="5884" width="9.140625" style="167"/>
    <col min="5885" max="5885" width="6.85546875" style="167" customWidth="1"/>
    <col min="5886" max="5886" width="39.5703125" style="167" customWidth="1"/>
    <col min="5887" max="5888" width="14.85546875" style="167" customWidth="1"/>
    <col min="5889" max="5889" width="16.28515625" style="167" customWidth="1"/>
    <col min="5890" max="5890" width="9.140625" style="167"/>
    <col min="5891" max="5891" width="11.5703125" style="167" customWidth="1"/>
    <col min="5892" max="5892" width="11.85546875" style="167" customWidth="1"/>
    <col min="5893" max="5893" width="9.5703125" style="167" customWidth="1"/>
    <col min="5894" max="6140" width="9.140625" style="167"/>
    <col min="6141" max="6141" width="6.85546875" style="167" customWidth="1"/>
    <col min="6142" max="6142" width="39.5703125" style="167" customWidth="1"/>
    <col min="6143" max="6144" width="14.85546875" style="167" customWidth="1"/>
    <col min="6145" max="6145" width="16.28515625" style="167" customWidth="1"/>
    <col min="6146" max="6146" width="9.140625" style="167"/>
    <col min="6147" max="6147" width="11.5703125" style="167" customWidth="1"/>
    <col min="6148" max="6148" width="11.85546875" style="167" customWidth="1"/>
    <col min="6149" max="6149" width="9.5703125" style="167" customWidth="1"/>
    <col min="6150" max="6396" width="9.140625" style="167"/>
    <col min="6397" max="6397" width="6.85546875" style="167" customWidth="1"/>
    <col min="6398" max="6398" width="39.5703125" style="167" customWidth="1"/>
    <col min="6399" max="6400" width="14.85546875" style="167" customWidth="1"/>
    <col min="6401" max="6401" width="16.28515625" style="167" customWidth="1"/>
    <col min="6402" max="6402" width="9.140625" style="167"/>
    <col min="6403" max="6403" width="11.5703125" style="167" customWidth="1"/>
    <col min="6404" max="6404" width="11.85546875" style="167" customWidth="1"/>
    <col min="6405" max="6405" width="9.5703125" style="167" customWidth="1"/>
    <col min="6406" max="6652" width="9.140625" style="167"/>
    <col min="6653" max="6653" width="6.85546875" style="167" customWidth="1"/>
    <col min="6654" max="6654" width="39.5703125" style="167" customWidth="1"/>
    <col min="6655" max="6656" width="14.85546875" style="167" customWidth="1"/>
    <col min="6657" max="6657" width="16.28515625" style="167" customWidth="1"/>
    <col min="6658" max="6658" width="9.140625" style="167"/>
    <col min="6659" max="6659" width="11.5703125" style="167" customWidth="1"/>
    <col min="6660" max="6660" width="11.85546875" style="167" customWidth="1"/>
    <col min="6661" max="6661" width="9.5703125" style="167" customWidth="1"/>
    <col min="6662" max="6908" width="9.140625" style="167"/>
    <col min="6909" max="6909" width="6.85546875" style="167" customWidth="1"/>
    <col min="6910" max="6910" width="39.5703125" style="167" customWidth="1"/>
    <col min="6911" max="6912" width="14.85546875" style="167" customWidth="1"/>
    <col min="6913" max="6913" width="16.28515625" style="167" customWidth="1"/>
    <col min="6914" max="6914" width="9.140625" style="167"/>
    <col min="6915" max="6915" width="11.5703125" style="167" customWidth="1"/>
    <col min="6916" max="6916" width="11.85546875" style="167" customWidth="1"/>
    <col min="6917" max="6917" width="9.5703125" style="167" customWidth="1"/>
    <col min="6918" max="7164" width="9.140625" style="167"/>
    <col min="7165" max="7165" width="6.85546875" style="167" customWidth="1"/>
    <col min="7166" max="7166" width="39.5703125" style="167" customWidth="1"/>
    <col min="7167" max="7168" width="14.85546875" style="167" customWidth="1"/>
    <col min="7169" max="7169" width="16.28515625" style="167" customWidth="1"/>
    <col min="7170" max="7170" width="9.140625" style="167"/>
    <col min="7171" max="7171" width="11.5703125" style="167" customWidth="1"/>
    <col min="7172" max="7172" width="11.85546875" style="167" customWidth="1"/>
    <col min="7173" max="7173" width="9.5703125" style="167" customWidth="1"/>
    <col min="7174" max="7420" width="9.140625" style="167"/>
    <col min="7421" max="7421" width="6.85546875" style="167" customWidth="1"/>
    <col min="7422" max="7422" width="39.5703125" style="167" customWidth="1"/>
    <col min="7423" max="7424" width="14.85546875" style="167" customWidth="1"/>
    <col min="7425" max="7425" width="16.28515625" style="167" customWidth="1"/>
    <col min="7426" max="7426" width="9.140625" style="167"/>
    <col min="7427" max="7427" width="11.5703125" style="167" customWidth="1"/>
    <col min="7428" max="7428" width="11.85546875" style="167" customWidth="1"/>
    <col min="7429" max="7429" width="9.5703125" style="167" customWidth="1"/>
    <col min="7430" max="7676" width="9.140625" style="167"/>
    <col min="7677" max="7677" width="6.85546875" style="167" customWidth="1"/>
    <col min="7678" max="7678" width="39.5703125" style="167" customWidth="1"/>
    <col min="7679" max="7680" width="14.85546875" style="167" customWidth="1"/>
    <col min="7681" max="7681" width="16.28515625" style="167" customWidth="1"/>
    <col min="7682" max="7682" width="9.140625" style="167"/>
    <col min="7683" max="7683" width="11.5703125" style="167" customWidth="1"/>
    <col min="7684" max="7684" width="11.85546875" style="167" customWidth="1"/>
    <col min="7685" max="7685" width="9.5703125" style="167" customWidth="1"/>
    <col min="7686" max="7932" width="9.140625" style="167"/>
    <col min="7933" max="7933" width="6.85546875" style="167" customWidth="1"/>
    <col min="7934" max="7934" width="39.5703125" style="167" customWidth="1"/>
    <col min="7935" max="7936" width="14.85546875" style="167" customWidth="1"/>
    <col min="7937" max="7937" width="16.28515625" style="167" customWidth="1"/>
    <col min="7938" max="7938" width="9.140625" style="167"/>
    <col min="7939" max="7939" width="11.5703125" style="167" customWidth="1"/>
    <col min="7940" max="7940" width="11.85546875" style="167" customWidth="1"/>
    <col min="7941" max="7941" width="9.5703125" style="167" customWidth="1"/>
    <col min="7942" max="8188" width="9.140625" style="167"/>
    <col min="8189" max="8189" width="6.85546875" style="167" customWidth="1"/>
    <col min="8190" max="8190" width="39.5703125" style="167" customWidth="1"/>
    <col min="8191" max="8192" width="14.85546875" style="167" customWidth="1"/>
    <col min="8193" max="8193" width="16.28515625" style="167" customWidth="1"/>
    <col min="8194" max="8194" width="9.140625" style="167"/>
    <col min="8195" max="8195" width="11.5703125" style="167" customWidth="1"/>
    <col min="8196" max="8196" width="11.85546875" style="167" customWidth="1"/>
    <col min="8197" max="8197" width="9.5703125" style="167" customWidth="1"/>
    <col min="8198" max="8444" width="9.140625" style="167"/>
    <col min="8445" max="8445" width="6.85546875" style="167" customWidth="1"/>
    <col min="8446" max="8446" width="39.5703125" style="167" customWidth="1"/>
    <col min="8447" max="8448" width="14.85546875" style="167" customWidth="1"/>
    <col min="8449" max="8449" width="16.28515625" style="167" customWidth="1"/>
    <col min="8450" max="8450" width="9.140625" style="167"/>
    <col min="8451" max="8451" width="11.5703125" style="167" customWidth="1"/>
    <col min="8452" max="8452" width="11.85546875" style="167" customWidth="1"/>
    <col min="8453" max="8453" width="9.5703125" style="167" customWidth="1"/>
    <col min="8454" max="8700" width="9.140625" style="167"/>
    <col min="8701" max="8701" width="6.85546875" style="167" customWidth="1"/>
    <col min="8702" max="8702" width="39.5703125" style="167" customWidth="1"/>
    <col min="8703" max="8704" width="14.85546875" style="167" customWidth="1"/>
    <col min="8705" max="8705" width="16.28515625" style="167" customWidth="1"/>
    <col min="8706" max="8706" width="9.140625" style="167"/>
    <col min="8707" max="8707" width="11.5703125" style="167" customWidth="1"/>
    <col min="8708" max="8708" width="11.85546875" style="167" customWidth="1"/>
    <col min="8709" max="8709" width="9.5703125" style="167" customWidth="1"/>
    <col min="8710" max="8956" width="9.140625" style="167"/>
    <col min="8957" max="8957" width="6.85546875" style="167" customWidth="1"/>
    <col min="8958" max="8958" width="39.5703125" style="167" customWidth="1"/>
    <col min="8959" max="8960" width="14.85546875" style="167" customWidth="1"/>
    <col min="8961" max="8961" width="16.28515625" style="167" customWidth="1"/>
    <col min="8962" max="8962" width="9.140625" style="167"/>
    <col min="8963" max="8963" width="11.5703125" style="167" customWidth="1"/>
    <col min="8964" max="8964" width="11.85546875" style="167" customWidth="1"/>
    <col min="8965" max="8965" width="9.5703125" style="167" customWidth="1"/>
    <col min="8966" max="9212" width="9.140625" style="167"/>
    <col min="9213" max="9213" width="6.85546875" style="167" customWidth="1"/>
    <col min="9214" max="9214" width="39.5703125" style="167" customWidth="1"/>
    <col min="9215" max="9216" width="14.85546875" style="167" customWidth="1"/>
    <col min="9217" max="9217" width="16.28515625" style="167" customWidth="1"/>
    <col min="9218" max="9218" width="9.140625" style="167"/>
    <col min="9219" max="9219" width="11.5703125" style="167" customWidth="1"/>
    <col min="9220" max="9220" width="11.85546875" style="167" customWidth="1"/>
    <col min="9221" max="9221" width="9.5703125" style="167" customWidth="1"/>
    <col min="9222" max="9468" width="9.140625" style="167"/>
    <col min="9469" max="9469" width="6.85546875" style="167" customWidth="1"/>
    <col min="9470" max="9470" width="39.5703125" style="167" customWidth="1"/>
    <col min="9471" max="9472" width="14.85546875" style="167" customWidth="1"/>
    <col min="9473" max="9473" width="16.28515625" style="167" customWidth="1"/>
    <col min="9474" max="9474" width="9.140625" style="167"/>
    <col min="9475" max="9475" width="11.5703125" style="167" customWidth="1"/>
    <col min="9476" max="9476" width="11.85546875" style="167" customWidth="1"/>
    <col min="9477" max="9477" width="9.5703125" style="167" customWidth="1"/>
    <col min="9478" max="9724" width="9.140625" style="167"/>
    <col min="9725" max="9725" width="6.85546875" style="167" customWidth="1"/>
    <col min="9726" max="9726" width="39.5703125" style="167" customWidth="1"/>
    <col min="9727" max="9728" width="14.85546875" style="167" customWidth="1"/>
    <col min="9729" max="9729" width="16.28515625" style="167" customWidth="1"/>
    <col min="9730" max="9730" width="9.140625" style="167"/>
    <col min="9731" max="9731" width="11.5703125" style="167" customWidth="1"/>
    <col min="9732" max="9732" width="11.85546875" style="167" customWidth="1"/>
    <col min="9733" max="9733" width="9.5703125" style="167" customWidth="1"/>
    <col min="9734" max="9980" width="9.140625" style="167"/>
    <col min="9981" max="9981" width="6.85546875" style="167" customWidth="1"/>
    <col min="9982" max="9982" width="39.5703125" style="167" customWidth="1"/>
    <col min="9983" max="9984" width="14.85546875" style="167" customWidth="1"/>
    <col min="9985" max="9985" width="16.28515625" style="167" customWidth="1"/>
    <col min="9986" max="9986" width="9.140625" style="167"/>
    <col min="9987" max="9987" width="11.5703125" style="167" customWidth="1"/>
    <col min="9988" max="9988" width="11.85546875" style="167" customWidth="1"/>
    <col min="9989" max="9989" width="9.5703125" style="167" customWidth="1"/>
    <col min="9990" max="10236" width="9.140625" style="167"/>
    <col min="10237" max="10237" width="6.85546875" style="167" customWidth="1"/>
    <col min="10238" max="10238" width="39.5703125" style="167" customWidth="1"/>
    <col min="10239" max="10240" width="14.85546875" style="167" customWidth="1"/>
    <col min="10241" max="10241" width="16.28515625" style="167" customWidth="1"/>
    <col min="10242" max="10242" width="9.140625" style="167"/>
    <col min="10243" max="10243" width="11.5703125" style="167" customWidth="1"/>
    <col min="10244" max="10244" width="11.85546875" style="167" customWidth="1"/>
    <col min="10245" max="10245" width="9.5703125" style="167" customWidth="1"/>
    <col min="10246" max="10492" width="9.140625" style="167"/>
    <col min="10493" max="10493" width="6.85546875" style="167" customWidth="1"/>
    <col min="10494" max="10494" width="39.5703125" style="167" customWidth="1"/>
    <col min="10495" max="10496" width="14.85546875" style="167" customWidth="1"/>
    <col min="10497" max="10497" width="16.28515625" style="167" customWidth="1"/>
    <col min="10498" max="10498" width="9.140625" style="167"/>
    <col min="10499" max="10499" width="11.5703125" style="167" customWidth="1"/>
    <col min="10500" max="10500" width="11.85546875" style="167" customWidth="1"/>
    <col min="10501" max="10501" width="9.5703125" style="167" customWidth="1"/>
    <col min="10502" max="10748" width="9.140625" style="167"/>
    <col min="10749" max="10749" width="6.85546875" style="167" customWidth="1"/>
    <col min="10750" max="10750" width="39.5703125" style="167" customWidth="1"/>
    <col min="10751" max="10752" width="14.85546875" style="167" customWidth="1"/>
    <col min="10753" max="10753" width="16.28515625" style="167" customWidth="1"/>
    <col min="10754" max="10754" width="9.140625" style="167"/>
    <col min="10755" max="10755" width="11.5703125" style="167" customWidth="1"/>
    <col min="10756" max="10756" width="11.85546875" style="167" customWidth="1"/>
    <col min="10757" max="10757" width="9.5703125" style="167" customWidth="1"/>
    <col min="10758" max="11004" width="9.140625" style="167"/>
    <col min="11005" max="11005" width="6.85546875" style="167" customWidth="1"/>
    <col min="11006" max="11006" width="39.5703125" style="167" customWidth="1"/>
    <col min="11007" max="11008" width="14.85546875" style="167" customWidth="1"/>
    <col min="11009" max="11009" width="16.28515625" style="167" customWidth="1"/>
    <col min="11010" max="11010" width="9.140625" style="167"/>
    <col min="11011" max="11011" width="11.5703125" style="167" customWidth="1"/>
    <col min="11012" max="11012" width="11.85546875" style="167" customWidth="1"/>
    <col min="11013" max="11013" width="9.5703125" style="167" customWidth="1"/>
    <col min="11014" max="11260" width="9.140625" style="167"/>
    <col min="11261" max="11261" width="6.85546875" style="167" customWidth="1"/>
    <col min="11262" max="11262" width="39.5703125" style="167" customWidth="1"/>
    <col min="11263" max="11264" width="14.85546875" style="167" customWidth="1"/>
    <col min="11265" max="11265" width="16.28515625" style="167" customWidth="1"/>
    <col min="11266" max="11266" width="9.140625" style="167"/>
    <col min="11267" max="11267" width="11.5703125" style="167" customWidth="1"/>
    <col min="11268" max="11268" width="11.85546875" style="167" customWidth="1"/>
    <col min="11269" max="11269" width="9.5703125" style="167" customWidth="1"/>
    <col min="11270" max="11516" width="9.140625" style="167"/>
    <col min="11517" max="11517" width="6.85546875" style="167" customWidth="1"/>
    <col min="11518" max="11518" width="39.5703125" style="167" customWidth="1"/>
    <col min="11519" max="11520" width="14.85546875" style="167" customWidth="1"/>
    <col min="11521" max="11521" width="16.28515625" style="167" customWidth="1"/>
    <col min="11522" max="11522" width="9.140625" style="167"/>
    <col min="11523" max="11523" width="11.5703125" style="167" customWidth="1"/>
    <col min="11524" max="11524" width="11.85546875" style="167" customWidth="1"/>
    <col min="11525" max="11525" width="9.5703125" style="167" customWidth="1"/>
    <col min="11526" max="11772" width="9.140625" style="167"/>
    <col min="11773" max="11773" width="6.85546875" style="167" customWidth="1"/>
    <col min="11774" max="11774" width="39.5703125" style="167" customWidth="1"/>
    <col min="11775" max="11776" width="14.85546875" style="167" customWidth="1"/>
    <col min="11777" max="11777" width="16.28515625" style="167" customWidth="1"/>
    <col min="11778" max="11778" width="9.140625" style="167"/>
    <col min="11779" max="11779" width="11.5703125" style="167" customWidth="1"/>
    <col min="11780" max="11780" width="11.85546875" style="167" customWidth="1"/>
    <col min="11781" max="11781" width="9.5703125" style="167" customWidth="1"/>
    <col min="11782" max="12028" width="9.140625" style="167"/>
    <col min="12029" max="12029" width="6.85546875" style="167" customWidth="1"/>
    <col min="12030" max="12030" width="39.5703125" style="167" customWidth="1"/>
    <col min="12031" max="12032" width="14.85546875" style="167" customWidth="1"/>
    <col min="12033" max="12033" width="16.28515625" style="167" customWidth="1"/>
    <col min="12034" max="12034" width="9.140625" style="167"/>
    <col min="12035" max="12035" width="11.5703125" style="167" customWidth="1"/>
    <col min="12036" max="12036" width="11.85546875" style="167" customWidth="1"/>
    <col min="12037" max="12037" width="9.5703125" style="167" customWidth="1"/>
    <col min="12038" max="12284" width="9.140625" style="167"/>
    <col min="12285" max="12285" width="6.85546875" style="167" customWidth="1"/>
    <col min="12286" max="12286" width="39.5703125" style="167" customWidth="1"/>
    <col min="12287" max="12288" width="14.85546875" style="167" customWidth="1"/>
    <col min="12289" max="12289" width="16.28515625" style="167" customWidth="1"/>
    <col min="12290" max="12290" width="9.140625" style="167"/>
    <col min="12291" max="12291" width="11.5703125" style="167" customWidth="1"/>
    <col min="12292" max="12292" width="11.85546875" style="167" customWidth="1"/>
    <col min="12293" max="12293" width="9.5703125" style="167" customWidth="1"/>
    <col min="12294" max="12540" width="9.140625" style="167"/>
    <col min="12541" max="12541" width="6.85546875" style="167" customWidth="1"/>
    <col min="12542" max="12542" width="39.5703125" style="167" customWidth="1"/>
    <col min="12543" max="12544" width="14.85546875" style="167" customWidth="1"/>
    <col min="12545" max="12545" width="16.28515625" style="167" customWidth="1"/>
    <col min="12546" max="12546" width="9.140625" style="167"/>
    <col min="12547" max="12547" width="11.5703125" style="167" customWidth="1"/>
    <col min="12548" max="12548" width="11.85546875" style="167" customWidth="1"/>
    <col min="12549" max="12549" width="9.5703125" style="167" customWidth="1"/>
    <col min="12550" max="12796" width="9.140625" style="167"/>
    <col min="12797" max="12797" width="6.85546875" style="167" customWidth="1"/>
    <col min="12798" max="12798" width="39.5703125" style="167" customWidth="1"/>
    <col min="12799" max="12800" width="14.85546875" style="167" customWidth="1"/>
    <col min="12801" max="12801" width="16.28515625" style="167" customWidth="1"/>
    <col min="12802" max="12802" width="9.140625" style="167"/>
    <col min="12803" max="12803" width="11.5703125" style="167" customWidth="1"/>
    <col min="12804" max="12804" width="11.85546875" style="167" customWidth="1"/>
    <col min="12805" max="12805" width="9.5703125" style="167" customWidth="1"/>
    <col min="12806" max="13052" width="9.140625" style="167"/>
    <col min="13053" max="13053" width="6.85546875" style="167" customWidth="1"/>
    <col min="13054" max="13054" width="39.5703125" style="167" customWidth="1"/>
    <col min="13055" max="13056" width="14.85546875" style="167" customWidth="1"/>
    <col min="13057" max="13057" width="16.28515625" style="167" customWidth="1"/>
    <col min="13058" max="13058" width="9.140625" style="167"/>
    <col min="13059" max="13059" width="11.5703125" style="167" customWidth="1"/>
    <col min="13060" max="13060" width="11.85546875" style="167" customWidth="1"/>
    <col min="13061" max="13061" width="9.5703125" style="167" customWidth="1"/>
    <col min="13062" max="13308" width="9.140625" style="167"/>
    <col min="13309" max="13309" width="6.85546875" style="167" customWidth="1"/>
    <col min="13310" max="13310" width="39.5703125" style="167" customWidth="1"/>
    <col min="13311" max="13312" width="14.85546875" style="167" customWidth="1"/>
    <col min="13313" max="13313" width="16.28515625" style="167" customWidth="1"/>
    <col min="13314" max="13314" width="9.140625" style="167"/>
    <col min="13315" max="13315" width="11.5703125" style="167" customWidth="1"/>
    <col min="13316" max="13316" width="11.85546875" style="167" customWidth="1"/>
    <col min="13317" max="13317" width="9.5703125" style="167" customWidth="1"/>
    <col min="13318" max="13564" width="9.140625" style="167"/>
    <col min="13565" max="13565" width="6.85546875" style="167" customWidth="1"/>
    <col min="13566" max="13566" width="39.5703125" style="167" customWidth="1"/>
    <col min="13567" max="13568" width="14.85546875" style="167" customWidth="1"/>
    <col min="13569" max="13569" width="16.28515625" style="167" customWidth="1"/>
    <col min="13570" max="13570" width="9.140625" style="167"/>
    <col min="13571" max="13571" width="11.5703125" style="167" customWidth="1"/>
    <col min="13572" max="13572" width="11.85546875" style="167" customWidth="1"/>
    <col min="13573" max="13573" width="9.5703125" style="167" customWidth="1"/>
    <col min="13574" max="13820" width="9.140625" style="167"/>
    <col min="13821" max="13821" width="6.85546875" style="167" customWidth="1"/>
    <col min="13822" max="13822" width="39.5703125" style="167" customWidth="1"/>
    <col min="13823" max="13824" width="14.85546875" style="167" customWidth="1"/>
    <col min="13825" max="13825" width="16.28515625" style="167" customWidth="1"/>
    <col min="13826" max="13826" width="9.140625" style="167"/>
    <col min="13827" max="13827" width="11.5703125" style="167" customWidth="1"/>
    <col min="13828" max="13828" width="11.85546875" style="167" customWidth="1"/>
    <col min="13829" max="13829" width="9.5703125" style="167" customWidth="1"/>
    <col min="13830" max="14076" width="9.140625" style="167"/>
    <col min="14077" max="14077" width="6.85546875" style="167" customWidth="1"/>
    <col min="14078" max="14078" width="39.5703125" style="167" customWidth="1"/>
    <col min="14079" max="14080" width="14.85546875" style="167" customWidth="1"/>
    <col min="14081" max="14081" width="16.28515625" style="167" customWidth="1"/>
    <col min="14082" max="14082" width="9.140625" style="167"/>
    <col min="14083" max="14083" width="11.5703125" style="167" customWidth="1"/>
    <col min="14084" max="14084" width="11.85546875" style="167" customWidth="1"/>
    <col min="14085" max="14085" width="9.5703125" style="167" customWidth="1"/>
    <col min="14086" max="14332" width="9.140625" style="167"/>
    <col min="14333" max="14333" width="6.85546875" style="167" customWidth="1"/>
    <col min="14334" max="14334" width="39.5703125" style="167" customWidth="1"/>
    <col min="14335" max="14336" width="14.85546875" style="167" customWidth="1"/>
    <col min="14337" max="14337" width="16.28515625" style="167" customWidth="1"/>
    <col min="14338" max="14338" width="9.140625" style="167"/>
    <col min="14339" max="14339" width="11.5703125" style="167" customWidth="1"/>
    <col min="14340" max="14340" width="11.85546875" style="167" customWidth="1"/>
    <col min="14341" max="14341" width="9.5703125" style="167" customWidth="1"/>
    <col min="14342" max="14588" width="9.140625" style="167"/>
    <col min="14589" max="14589" width="6.85546875" style="167" customWidth="1"/>
    <col min="14590" max="14590" width="39.5703125" style="167" customWidth="1"/>
    <col min="14591" max="14592" width="14.85546875" style="167" customWidth="1"/>
    <col min="14593" max="14593" width="16.28515625" style="167" customWidth="1"/>
    <col min="14594" max="14594" width="9.140625" style="167"/>
    <col min="14595" max="14595" width="11.5703125" style="167" customWidth="1"/>
    <col min="14596" max="14596" width="11.85546875" style="167" customWidth="1"/>
    <col min="14597" max="14597" width="9.5703125" style="167" customWidth="1"/>
    <col min="14598" max="14844" width="9.140625" style="167"/>
    <col min="14845" max="14845" width="6.85546875" style="167" customWidth="1"/>
    <col min="14846" max="14846" width="39.5703125" style="167" customWidth="1"/>
    <col min="14847" max="14848" width="14.85546875" style="167" customWidth="1"/>
    <col min="14849" max="14849" width="16.28515625" style="167" customWidth="1"/>
    <col min="14850" max="14850" width="9.140625" style="167"/>
    <col min="14851" max="14851" width="11.5703125" style="167" customWidth="1"/>
    <col min="14852" max="14852" width="11.85546875" style="167" customWidth="1"/>
    <col min="14853" max="14853" width="9.5703125" style="167" customWidth="1"/>
    <col min="14854" max="15100" width="9.140625" style="167"/>
    <col min="15101" max="15101" width="6.85546875" style="167" customWidth="1"/>
    <col min="15102" max="15102" width="39.5703125" style="167" customWidth="1"/>
    <col min="15103" max="15104" width="14.85546875" style="167" customWidth="1"/>
    <col min="15105" max="15105" width="16.28515625" style="167" customWidth="1"/>
    <col min="15106" max="15106" width="9.140625" style="167"/>
    <col min="15107" max="15107" width="11.5703125" style="167" customWidth="1"/>
    <col min="15108" max="15108" width="11.85546875" style="167" customWidth="1"/>
    <col min="15109" max="15109" width="9.5703125" style="167" customWidth="1"/>
    <col min="15110" max="15356" width="9.140625" style="167"/>
    <col min="15357" max="15357" width="6.85546875" style="167" customWidth="1"/>
    <col min="15358" max="15358" width="39.5703125" style="167" customWidth="1"/>
    <col min="15359" max="15360" width="14.85546875" style="167" customWidth="1"/>
    <col min="15361" max="15361" width="16.28515625" style="167" customWidth="1"/>
    <col min="15362" max="15362" width="9.140625" style="167"/>
    <col min="15363" max="15363" width="11.5703125" style="167" customWidth="1"/>
    <col min="15364" max="15364" width="11.85546875" style="167" customWidth="1"/>
    <col min="15365" max="15365" width="9.5703125" style="167" customWidth="1"/>
    <col min="15366" max="15612" width="9.140625" style="167"/>
    <col min="15613" max="15613" width="6.85546875" style="167" customWidth="1"/>
    <col min="15614" max="15614" width="39.5703125" style="167" customWidth="1"/>
    <col min="15615" max="15616" width="14.85546875" style="167" customWidth="1"/>
    <col min="15617" max="15617" width="16.28515625" style="167" customWidth="1"/>
    <col min="15618" max="15618" width="9.140625" style="167"/>
    <col min="15619" max="15619" width="11.5703125" style="167" customWidth="1"/>
    <col min="15620" max="15620" width="11.85546875" style="167" customWidth="1"/>
    <col min="15621" max="15621" width="9.5703125" style="167" customWidth="1"/>
    <col min="15622" max="15868" width="9.140625" style="167"/>
    <col min="15869" max="15869" width="6.85546875" style="167" customWidth="1"/>
    <col min="15870" max="15870" width="39.5703125" style="167" customWidth="1"/>
    <col min="15871" max="15872" width="14.85546875" style="167" customWidth="1"/>
    <col min="15873" max="15873" width="16.28515625" style="167" customWidth="1"/>
    <col min="15874" max="15874" width="9.140625" style="167"/>
    <col min="15875" max="15875" width="11.5703125" style="167" customWidth="1"/>
    <col min="15876" max="15876" width="11.85546875" style="167" customWidth="1"/>
    <col min="15877" max="15877" width="9.5703125" style="167" customWidth="1"/>
    <col min="15878" max="16124" width="9.140625" style="167"/>
    <col min="16125" max="16125" width="6.85546875" style="167" customWidth="1"/>
    <col min="16126" max="16126" width="39.5703125" style="167" customWidth="1"/>
    <col min="16127" max="16128" width="14.85546875" style="167" customWidth="1"/>
    <col min="16129" max="16129" width="16.28515625" style="167" customWidth="1"/>
    <col min="16130" max="16130" width="9.140625" style="167"/>
    <col min="16131" max="16131" width="11.5703125" style="167" customWidth="1"/>
    <col min="16132" max="16132" width="11.85546875" style="167" customWidth="1"/>
    <col min="16133" max="16133" width="9.570312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691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ht="14.25" customHeight="1" x14ac:dyDescent="0.25">
      <c r="C6" s="495" t="s">
        <v>902</v>
      </c>
      <c r="D6" s="495"/>
      <c r="E6" s="495"/>
    </row>
    <row r="7" spans="1:5" ht="14.25" customHeight="1" x14ac:dyDescent="0.25">
      <c r="C7" s="348"/>
      <c r="D7" s="298"/>
      <c r="E7" s="352" t="s">
        <v>693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75" customHeight="1" x14ac:dyDescent="0.25">
      <c r="A9" s="170"/>
      <c r="B9" s="529" t="s">
        <v>705</v>
      </c>
      <c r="C9" s="529"/>
      <c r="D9" s="529"/>
      <c r="E9" s="529"/>
    </row>
    <row r="10" spans="1:5" ht="18.75" customHeight="1" x14ac:dyDescent="0.25">
      <c r="C10" s="171"/>
      <c r="D10" s="171"/>
      <c r="E10" s="172" t="s">
        <v>550</v>
      </c>
    </row>
    <row r="11" spans="1:5" ht="27.6" customHeight="1" x14ac:dyDescent="0.25">
      <c r="A11" s="173" t="s">
        <v>1</v>
      </c>
      <c r="B11" s="528" t="s">
        <v>640</v>
      </c>
      <c r="C11" s="528"/>
      <c r="D11" s="183" t="s">
        <v>4</v>
      </c>
      <c r="E11" s="173" t="s">
        <v>5</v>
      </c>
    </row>
    <row r="12" spans="1:5" s="178" customFormat="1" ht="31.9" customHeight="1" x14ac:dyDescent="0.25">
      <c r="A12" s="174">
        <v>1</v>
      </c>
      <c r="B12" s="534" t="s">
        <v>645</v>
      </c>
      <c r="C12" s="534"/>
      <c r="D12" s="301">
        <v>1716.8</v>
      </c>
      <c r="E12" s="175">
        <v>1737</v>
      </c>
    </row>
    <row r="13" spans="1:5" ht="18.75" customHeight="1" x14ac:dyDescent="0.25">
      <c r="A13" s="180"/>
      <c r="B13" s="549" t="s">
        <v>652</v>
      </c>
      <c r="C13" s="549"/>
      <c r="D13" s="177">
        <f>SUM(D12:D12)</f>
        <v>1716.8</v>
      </c>
      <c r="E13" s="181">
        <f>SUM(E12:E12)</f>
        <v>1737</v>
      </c>
    </row>
    <row r="16" spans="1:5" x14ac:dyDescent="0.25">
      <c r="C16" s="182"/>
      <c r="D16" s="182"/>
      <c r="E16" s="182"/>
    </row>
  </sheetData>
  <mergeCells count="8">
    <mergeCell ref="B11:C11"/>
    <mergeCell ref="B12:C12"/>
    <mergeCell ref="B13:C13"/>
    <mergeCell ref="A1:B1"/>
    <mergeCell ref="B3:E3"/>
    <mergeCell ref="B8:E8"/>
    <mergeCell ref="B9:E9"/>
    <mergeCell ref="C6:E6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topLeftCell="A16" workbookViewId="0">
      <selection activeCell="D6" sqref="D6:F6"/>
    </sheetView>
  </sheetViews>
  <sheetFormatPr defaultColWidth="9.140625" defaultRowHeight="15.75" x14ac:dyDescent="0.25"/>
  <cols>
    <col min="1" max="1" width="4.85546875" style="167" customWidth="1"/>
    <col min="2" max="2" width="39.28515625" style="167" customWidth="1"/>
    <col min="3" max="6" width="10.85546875" style="167" customWidth="1"/>
    <col min="7" max="8" width="9.140625" style="167"/>
    <col min="9" max="9" width="21.28515625" style="167" customWidth="1"/>
    <col min="10" max="257" width="9.140625" style="167"/>
    <col min="258" max="258" width="6.85546875" style="167" customWidth="1"/>
    <col min="259" max="259" width="40.85546875" style="167" customWidth="1"/>
    <col min="260" max="262" width="14.85546875" style="167" customWidth="1"/>
    <col min="263" max="264" width="9.140625" style="167"/>
    <col min="265" max="265" width="21.28515625" style="167" customWidth="1"/>
    <col min="266" max="513" width="9.140625" style="167"/>
    <col min="514" max="514" width="6.85546875" style="167" customWidth="1"/>
    <col min="515" max="515" width="40.85546875" style="167" customWidth="1"/>
    <col min="516" max="518" width="14.85546875" style="167" customWidth="1"/>
    <col min="519" max="520" width="9.140625" style="167"/>
    <col min="521" max="521" width="21.28515625" style="167" customWidth="1"/>
    <col min="522" max="769" width="9.140625" style="167"/>
    <col min="770" max="770" width="6.85546875" style="167" customWidth="1"/>
    <col min="771" max="771" width="40.85546875" style="167" customWidth="1"/>
    <col min="772" max="774" width="14.85546875" style="167" customWidth="1"/>
    <col min="775" max="776" width="9.140625" style="167"/>
    <col min="777" max="777" width="21.28515625" style="167" customWidth="1"/>
    <col min="778" max="1025" width="9.140625" style="167"/>
    <col min="1026" max="1026" width="6.85546875" style="167" customWidth="1"/>
    <col min="1027" max="1027" width="40.85546875" style="167" customWidth="1"/>
    <col min="1028" max="1030" width="14.85546875" style="167" customWidth="1"/>
    <col min="1031" max="1032" width="9.140625" style="167"/>
    <col min="1033" max="1033" width="21.28515625" style="167" customWidth="1"/>
    <col min="1034" max="1281" width="9.140625" style="167"/>
    <col min="1282" max="1282" width="6.85546875" style="167" customWidth="1"/>
    <col min="1283" max="1283" width="40.85546875" style="167" customWidth="1"/>
    <col min="1284" max="1286" width="14.85546875" style="167" customWidth="1"/>
    <col min="1287" max="1288" width="9.140625" style="167"/>
    <col min="1289" max="1289" width="21.28515625" style="167" customWidth="1"/>
    <col min="1290" max="1537" width="9.140625" style="167"/>
    <col min="1538" max="1538" width="6.85546875" style="167" customWidth="1"/>
    <col min="1539" max="1539" width="40.85546875" style="167" customWidth="1"/>
    <col min="1540" max="1542" width="14.85546875" style="167" customWidth="1"/>
    <col min="1543" max="1544" width="9.140625" style="167"/>
    <col min="1545" max="1545" width="21.28515625" style="167" customWidth="1"/>
    <col min="1546" max="1793" width="9.140625" style="167"/>
    <col min="1794" max="1794" width="6.85546875" style="167" customWidth="1"/>
    <col min="1795" max="1795" width="40.85546875" style="167" customWidth="1"/>
    <col min="1796" max="1798" width="14.85546875" style="167" customWidth="1"/>
    <col min="1799" max="1800" width="9.140625" style="167"/>
    <col min="1801" max="1801" width="21.28515625" style="167" customWidth="1"/>
    <col min="1802" max="2049" width="9.140625" style="167"/>
    <col min="2050" max="2050" width="6.85546875" style="167" customWidth="1"/>
    <col min="2051" max="2051" width="40.85546875" style="167" customWidth="1"/>
    <col min="2052" max="2054" width="14.85546875" style="167" customWidth="1"/>
    <col min="2055" max="2056" width="9.140625" style="167"/>
    <col min="2057" max="2057" width="21.28515625" style="167" customWidth="1"/>
    <col min="2058" max="2305" width="9.140625" style="167"/>
    <col min="2306" max="2306" width="6.85546875" style="167" customWidth="1"/>
    <col min="2307" max="2307" width="40.85546875" style="167" customWidth="1"/>
    <col min="2308" max="2310" width="14.85546875" style="167" customWidth="1"/>
    <col min="2311" max="2312" width="9.140625" style="167"/>
    <col min="2313" max="2313" width="21.28515625" style="167" customWidth="1"/>
    <col min="2314" max="2561" width="9.140625" style="167"/>
    <col min="2562" max="2562" width="6.85546875" style="167" customWidth="1"/>
    <col min="2563" max="2563" width="40.85546875" style="167" customWidth="1"/>
    <col min="2564" max="2566" width="14.85546875" style="167" customWidth="1"/>
    <col min="2567" max="2568" width="9.140625" style="167"/>
    <col min="2569" max="2569" width="21.28515625" style="167" customWidth="1"/>
    <col min="2570" max="2817" width="9.140625" style="167"/>
    <col min="2818" max="2818" width="6.85546875" style="167" customWidth="1"/>
    <col min="2819" max="2819" width="40.85546875" style="167" customWidth="1"/>
    <col min="2820" max="2822" width="14.85546875" style="167" customWidth="1"/>
    <col min="2823" max="2824" width="9.140625" style="167"/>
    <col min="2825" max="2825" width="21.28515625" style="167" customWidth="1"/>
    <col min="2826" max="3073" width="9.140625" style="167"/>
    <col min="3074" max="3074" width="6.85546875" style="167" customWidth="1"/>
    <col min="3075" max="3075" width="40.85546875" style="167" customWidth="1"/>
    <col min="3076" max="3078" width="14.85546875" style="167" customWidth="1"/>
    <col min="3079" max="3080" width="9.140625" style="167"/>
    <col min="3081" max="3081" width="21.28515625" style="167" customWidth="1"/>
    <col min="3082" max="3329" width="9.140625" style="167"/>
    <col min="3330" max="3330" width="6.85546875" style="167" customWidth="1"/>
    <col min="3331" max="3331" width="40.85546875" style="167" customWidth="1"/>
    <col min="3332" max="3334" width="14.85546875" style="167" customWidth="1"/>
    <col min="3335" max="3336" width="9.140625" style="167"/>
    <col min="3337" max="3337" width="21.28515625" style="167" customWidth="1"/>
    <col min="3338" max="3585" width="9.140625" style="167"/>
    <col min="3586" max="3586" width="6.85546875" style="167" customWidth="1"/>
    <col min="3587" max="3587" width="40.85546875" style="167" customWidth="1"/>
    <col min="3588" max="3590" width="14.85546875" style="167" customWidth="1"/>
    <col min="3591" max="3592" width="9.140625" style="167"/>
    <col min="3593" max="3593" width="21.28515625" style="167" customWidth="1"/>
    <col min="3594" max="3841" width="9.140625" style="167"/>
    <col min="3842" max="3842" width="6.85546875" style="167" customWidth="1"/>
    <col min="3843" max="3843" width="40.85546875" style="167" customWidth="1"/>
    <col min="3844" max="3846" width="14.85546875" style="167" customWidth="1"/>
    <col min="3847" max="3848" width="9.140625" style="167"/>
    <col min="3849" max="3849" width="21.28515625" style="167" customWidth="1"/>
    <col min="3850" max="4097" width="9.140625" style="167"/>
    <col min="4098" max="4098" width="6.85546875" style="167" customWidth="1"/>
    <col min="4099" max="4099" width="40.85546875" style="167" customWidth="1"/>
    <col min="4100" max="4102" width="14.85546875" style="167" customWidth="1"/>
    <col min="4103" max="4104" width="9.140625" style="167"/>
    <col min="4105" max="4105" width="21.28515625" style="167" customWidth="1"/>
    <col min="4106" max="4353" width="9.140625" style="167"/>
    <col min="4354" max="4354" width="6.85546875" style="167" customWidth="1"/>
    <col min="4355" max="4355" width="40.85546875" style="167" customWidth="1"/>
    <col min="4356" max="4358" width="14.85546875" style="167" customWidth="1"/>
    <col min="4359" max="4360" width="9.140625" style="167"/>
    <col min="4361" max="4361" width="21.28515625" style="167" customWidth="1"/>
    <col min="4362" max="4609" width="9.140625" style="167"/>
    <col min="4610" max="4610" width="6.85546875" style="167" customWidth="1"/>
    <col min="4611" max="4611" width="40.85546875" style="167" customWidth="1"/>
    <col min="4612" max="4614" width="14.85546875" style="167" customWidth="1"/>
    <col min="4615" max="4616" width="9.140625" style="167"/>
    <col min="4617" max="4617" width="21.28515625" style="167" customWidth="1"/>
    <col min="4618" max="4865" width="9.140625" style="167"/>
    <col min="4866" max="4866" width="6.85546875" style="167" customWidth="1"/>
    <col min="4867" max="4867" width="40.85546875" style="167" customWidth="1"/>
    <col min="4868" max="4870" width="14.85546875" style="167" customWidth="1"/>
    <col min="4871" max="4872" width="9.140625" style="167"/>
    <col min="4873" max="4873" width="21.28515625" style="167" customWidth="1"/>
    <col min="4874" max="5121" width="9.140625" style="167"/>
    <col min="5122" max="5122" width="6.85546875" style="167" customWidth="1"/>
    <col min="5123" max="5123" width="40.85546875" style="167" customWidth="1"/>
    <col min="5124" max="5126" width="14.85546875" style="167" customWidth="1"/>
    <col min="5127" max="5128" width="9.140625" style="167"/>
    <col min="5129" max="5129" width="21.28515625" style="167" customWidth="1"/>
    <col min="5130" max="5377" width="9.140625" style="167"/>
    <col min="5378" max="5378" width="6.85546875" style="167" customWidth="1"/>
    <col min="5379" max="5379" width="40.85546875" style="167" customWidth="1"/>
    <col min="5380" max="5382" width="14.85546875" style="167" customWidth="1"/>
    <col min="5383" max="5384" width="9.140625" style="167"/>
    <col min="5385" max="5385" width="21.28515625" style="167" customWidth="1"/>
    <col min="5386" max="5633" width="9.140625" style="167"/>
    <col min="5634" max="5634" width="6.85546875" style="167" customWidth="1"/>
    <col min="5635" max="5635" width="40.85546875" style="167" customWidth="1"/>
    <col min="5636" max="5638" width="14.85546875" style="167" customWidth="1"/>
    <col min="5639" max="5640" width="9.140625" style="167"/>
    <col min="5641" max="5641" width="21.28515625" style="167" customWidth="1"/>
    <col min="5642" max="5889" width="9.140625" style="167"/>
    <col min="5890" max="5890" width="6.85546875" style="167" customWidth="1"/>
    <col min="5891" max="5891" width="40.85546875" style="167" customWidth="1"/>
    <col min="5892" max="5894" width="14.85546875" style="167" customWidth="1"/>
    <col min="5895" max="5896" width="9.140625" style="167"/>
    <col min="5897" max="5897" width="21.28515625" style="167" customWidth="1"/>
    <col min="5898" max="6145" width="9.140625" style="167"/>
    <col min="6146" max="6146" width="6.85546875" style="167" customWidth="1"/>
    <col min="6147" max="6147" width="40.85546875" style="167" customWidth="1"/>
    <col min="6148" max="6150" width="14.85546875" style="167" customWidth="1"/>
    <col min="6151" max="6152" width="9.140625" style="167"/>
    <col min="6153" max="6153" width="21.28515625" style="167" customWidth="1"/>
    <col min="6154" max="6401" width="9.140625" style="167"/>
    <col min="6402" max="6402" width="6.85546875" style="167" customWidth="1"/>
    <col min="6403" max="6403" width="40.85546875" style="167" customWidth="1"/>
    <col min="6404" max="6406" width="14.85546875" style="167" customWidth="1"/>
    <col min="6407" max="6408" width="9.140625" style="167"/>
    <col min="6409" max="6409" width="21.28515625" style="167" customWidth="1"/>
    <col min="6410" max="6657" width="9.140625" style="167"/>
    <col min="6658" max="6658" width="6.85546875" style="167" customWidth="1"/>
    <col min="6659" max="6659" width="40.85546875" style="167" customWidth="1"/>
    <col min="6660" max="6662" width="14.85546875" style="167" customWidth="1"/>
    <col min="6663" max="6664" width="9.140625" style="167"/>
    <col min="6665" max="6665" width="21.28515625" style="167" customWidth="1"/>
    <col min="6666" max="6913" width="9.140625" style="167"/>
    <col min="6914" max="6914" width="6.85546875" style="167" customWidth="1"/>
    <col min="6915" max="6915" width="40.85546875" style="167" customWidth="1"/>
    <col min="6916" max="6918" width="14.85546875" style="167" customWidth="1"/>
    <col min="6919" max="6920" width="9.140625" style="167"/>
    <col min="6921" max="6921" width="21.28515625" style="167" customWidth="1"/>
    <col min="6922" max="7169" width="9.140625" style="167"/>
    <col min="7170" max="7170" width="6.85546875" style="167" customWidth="1"/>
    <col min="7171" max="7171" width="40.85546875" style="167" customWidth="1"/>
    <col min="7172" max="7174" width="14.85546875" style="167" customWidth="1"/>
    <col min="7175" max="7176" width="9.140625" style="167"/>
    <col min="7177" max="7177" width="21.28515625" style="167" customWidth="1"/>
    <col min="7178" max="7425" width="9.140625" style="167"/>
    <col min="7426" max="7426" width="6.85546875" style="167" customWidth="1"/>
    <col min="7427" max="7427" width="40.85546875" style="167" customWidth="1"/>
    <col min="7428" max="7430" width="14.85546875" style="167" customWidth="1"/>
    <col min="7431" max="7432" width="9.140625" style="167"/>
    <col min="7433" max="7433" width="21.28515625" style="167" customWidth="1"/>
    <col min="7434" max="7681" width="9.140625" style="167"/>
    <col min="7682" max="7682" width="6.85546875" style="167" customWidth="1"/>
    <col min="7683" max="7683" width="40.85546875" style="167" customWidth="1"/>
    <col min="7684" max="7686" width="14.85546875" style="167" customWidth="1"/>
    <col min="7687" max="7688" width="9.140625" style="167"/>
    <col min="7689" max="7689" width="21.28515625" style="167" customWidth="1"/>
    <col min="7690" max="7937" width="9.140625" style="167"/>
    <col min="7938" max="7938" width="6.85546875" style="167" customWidth="1"/>
    <col min="7939" max="7939" width="40.85546875" style="167" customWidth="1"/>
    <col min="7940" max="7942" width="14.85546875" style="167" customWidth="1"/>
    <col min="7943" max="7944" width="9.140625" style="167"/>
    <col min="7945" max="7945" width="21.28515625" style="167" customWidth="1"/>
    <col min="7946" max="8193" width="9.140625" style="167"/>
    <col min="8194" max="8194" width="6.85546875" style="167" customWidth="1"/>
    <col min="8195" max="8195" width="40.85546875" style="167" customWidth="1"/>
    <col min="8196" max="8198" width="14.85546875" style="167" customWidth="1"/>
    <col min="8199" max="8200" width="9.140625" style="167"/>
    <col min="8201" max="8201" width="21.28515625" style="167" customWidth="1"/>
    <col min="8202" max="8449" width="9.140625" style="167"/>
    <col min="8450" max="8450" width="6.85546875" style="167" customWidth="1"/>
    <col min="8451" max="8451" width="40.85546875" style="167" customWidth="1"/>
    <col min="8452" max="8454" width="14.85546875" style="167" customWidth="1"/>
    <col min="8455" max="8456" width="9.140625" style="167"/>
    <col min="8457" max="8457" width="21.28515625" style="167" customWidth="1"/>
    <col min="8458" max="8705" width="9.140625" style="167"/>
    <col min="8706" max="8706" width="6.85546875" style="167" customWidth="1"/>
    <col min="8707" max="8707" width="40.85546875" style="167" customWidth="1"/>
    <col min="8708" max="8710" width="14.85546875" style="167" customWidth="1"/>
    <col min="8711" max="8712" width="9.140625" style="167"/>
    <col min="8713" max="8713" width="21.28515625" style="167" customWidth="1"/>
    <col min="8714" max="8961" width="9.140625" style="167"/>
    <col min="8962" max="8962" width="6.85546875" style="167" customWidth="1"/>
    <col min="8963" max="8963" width="40.85546875" style="167" customWidth="1"/>
    <col min="8964" max="8966" width="14.85546875" style="167" customWidth="1"/>
    <col min="8967" max="8968" width="9.140625" style="167"/>
    <col min="8969" max="8969" width="21.28515625" style="167" customWidth="1"/>
    <col min="8970" max="9217" width="9.140625" style="167"/>
    <col min="9218" max="9218" width="6.85546875" style="167" customWidth="1"/>
    <col min="9219" max="9219" width="40.85546875" style="167" customWidth="1"/>
    <col min="9220" max="9222" width="14.85546875" style="167" customWidth="1"/>
    <col min="9223" max="9224" width="9.140625" style="167"/>
    <col min="9225" max="9225" width="21.28515625" style="167" customWidth="1"/>
    <col min="9226" max="9473" width="9.140625" style="167"/>
    <col min="9474" max="9474" width="6.85546875" style="167" customWidth="1"/>
    <col min="9475" max="9475" width="40.85546875" style="167" customWidth="1"/>
    <col min="9476" max="9478" width="14.85546875" style="167" customWidth="1"/>
    <col min="9479" max="9480" width="9.140625" style="167"/>
    <col min="9481" max="9481" width="21.28515625" style="167" customWidth="1"/>
    <col min="9482" max="9729" width="9.140625" style="167"/>
    <col min="9730" max="9730" width="6.85546875" style="167" customWidth="1"/>
    <col min="9731" max="9731" width="40.85546875" style="167" customWidth="1"/>
    <col min="9732" max="9734" width="14.85546875" style="167" customWidth="1"/>
    <col min="9735" max="9736" width="9.140625" style="167"/>
    <col min="9737" max="9737" width="21.28515625" style="167" customWidth="1"/>
    <col min="9738" max="9985" width="9.140625" style="167"/>
    <col min="9986" max="9986" width="6.85546875" style="167" customWidth="1"/>
    <col min="9987" max="9987" width="40.85546875" style="167" customWidth="1"/>
    <col min="9988" max="9990" width="14.85546875" style="167" customWidth="1"/>
    <col min="9991" max="9992" width="9.140625" style="167"/>
    <col min="9993" max="9993" width="21.28515625" style="167" customWidth="1"/>
    <col min="9994" max="10241" width="9.140625" style="167"/>
    <col min="10242" max="10242" width="6.85546875" style="167" customWidth="1"/>
    <col min="10243" max="10243" width="40.85546875" style="167" customWidth="1"/>
    <col min="10244" max="10246" width="14.85546875" style="167" customWidth="1"/>
    <col min="10247" max="10248" width="9.140625" style="167"/>
    <col min="10249" max="10249" width="21.28515625" style="167" customWidth="1"/>
    <col min="10250" max="10497" width="9.140625" style="167"/>
    <col min="10498" max="10498" width="6.85546875" style="167" customWidth="1"/>
    <col min="10499" max="10499" width="40.85546875" style="167" customWidth="1"/>
    <col min="10500" max="10502" width="14.85546875" style="167" customWidth="1"/>
    <col min="10503" max="10504" width="9.140625" style="167"/>
    <col min="10505" max="10505" width="21.28515625" style="167" customWidth="1"/>
    <col min="10506" max="10753" width="9.140625" style="167"/>
    <col min="10754" max="10754" width="6.85546875" style="167" customWidth="1"/>
    <col min="10755" max="10755" width="40.85546875" style="167" customWidth="1"/>
    <col min="10756" max="10758" width="14.85546875" style="167" customWidth="1"/>
    <col min="10759" max="10760" width="9.140625" style="167"/>
    <col min="10761" max="10761" width="21.28515625" style="167" customWidth="1"/>
    <col min="10762" max="11009" width="9.140625" style="167"/>
    <col min="11010" max="11010" width="6.85546875" style="167" customWidth="1"/>
    <col min="11011" max="11011" width="40.85546875" style="167" customWidth="1"/>
    <col min="11012" max="11014" width="14.85546875" style="167" customWidth="1"/>
    <col min="11015" max="11016" width="9.140625" style="167"/>
    <col min="11017" max="11017" width="21.28515625" style="167" customWidth="1"/>
    <col min="11018" max="11265" width="9.140625" style="167"/>
    <col min="11266" max="11266" width="6.85546875" style="167" customWidth="1"/>
    <col min="11267" max="11267" width="40.85546875" style="167" customWidth="1"/>
    <col min="11268" max="11270" width="14.85546875" style="167" customWidth="1"/>
    <col min="11271" max="11272" width="9.140625" style="167"/>
    <col min="11273" max="11273" width="21.28515625" style="167" customWidth="1"/>
    <col min="11274" max="11521" width="9.140625" style="167"/>
    <col min="11522" max="11522" width="6.85546875" style="167" customWidth="1"/>
    <col min="11523" max="11523" width="40.85546875" style="167" customWidth="1"/>
    <col min="11524" max="11526" width="14.85546875" style="167" customWidth="1"/>
    <col min="11527" max="11528" width="9.140625" style="167"/>
    <col min="11529" max="11529" width="21.28515625" style="167" customWidth="1"/>
    <col min="11530" max="11777" width="9.140625" style="167"/>
    <col min="11778" max="11778" width="6.85546875" style="167" customWidth="1"/>
    <col min="11779" max="11779" width="40.85546875" style="167" customWidth="1"/>
    <col min="11780" max="11782" width="14.85546875" style="167" customWidth="1"/>
    <col min="11783" max="11784" width="9.140625" style="167"/>
    <col min="11785" max="11785" width="21.28515625" style="167" customWidth="1"/>
    <col min="11786" max="12033" width="9.140625" style="167"/>
    <col min="12034" max="12034" width="6.85546875" style="167" customWidth="1"/>
    <col min="12035" max="12035" width="40.85546875" style="167" customWidth="1"/>
    <col min="12036" max="12038" width="14.85546875" style="167" customWidth="1"/>
    <col min="12039" max="12040" width="9.140625" style="167"/>
    <col min="12041" max="12041" width="21.28515625" style="167" customWidth="1"/>
    <col min="12042" max="12289" width="9.140625" style="167"/>
    <col min="12290" max="12290" width="6.85546875" style="167" customWidth="1"/>
    <col min="12291" max="12291" width="40.85546875" style="167" customWidth="1"/>
    <col min="12292" max="12294" width="14.85546875" style="167" customWidth="1"/>
    <col min="12295" max="12296" width="9.140625" style="167"/>
    <col min="12297" max="12297" width="21.28515625" style="167" customWidth="1"/>
    <col min="12298" max="12545" width="9.140625" style="167"/>
    <col min="12546" max="12546" width="6.85546875" style="167" customWidth="1"/>
    <col min="12547" max="12547" width="40.85546875" style="167" customWidth="1"/>
    <col min="12548" max="12550" width="14.85546875" style="167" customWidth="1"/>
    <col min="12551" max="12552" width="9.140625" style="167"/>
    <col min="12553" max="12553" width="21.28515625" style="167" customWidth="1"/>
    <col min="12554" max="12801" width="9.140625" style="167"/>
    <col min="12802" max="12802" width="6.85546875" style="167" customWidth="1"/>
    <col min="12803" max="12803" width="40.85546875" style="167" customWidth="1"/>
    <col min="12804" max="12806" width="14.85546875" style="167" customWidth="1"/>
    <col min="12807" max="12808" width="9.140625" style="167"/>
    <col min="12809" max="12809" width="21.28515625" style="167" customWidth="1"/>
    <col min="12810" max="13057" width="9.140625" style="167"/>
    <col min="13058" max="13058" width="6.85546875" style="167" customWidth="1"/>
    <col min="13059" max="13059" width="40.85546875" style="167" customWidth="1"/>
    <col min="13060" max="13062" width="14.85546875" style="167" customWidth="1"/>
    <col min="13063" max="13064" width="9.140625" style="167"/>
    <col min="13065" max="13065" width="21.28515625" style="167" customWidth="1"/>
    <col min="13066" max="13313" width="9.140625" style="167"/>
    <col min="13314" max="13314" width="6.85546875" style="167" customWidth="1"/>
    <col min="13315" max="13315" width="40.85546875" style="167" customWidth="1"/>
    <col min="13316" max="13318" width="14.85546875" style="167" customWidth="1"/>
    <col min="13319" max="13320" width="9.140625" style="167"/>
    <col min="13321" max="13321" width="21.28515625" style="167" customWidth="1"/>
    <col min="13322" max="13569" width="9.140625" style="167"/>
    <col min="13570" max="13570" width="6.85546875" style="167" customWidth="1"/>
    <col min="13571" max="13571" width="40.85546875" style="167" customWidth="1"/>
    <col min="13572" max="13574" width="14.85546875" style="167" customWidth="1"/>
    <col min="13575" max="13576" width="9.140625" style="167"/>
    <col min="13577" max="13577" width="21.28515625" style="167" customWidth="1"/>
    <col min="13578" max="13825" width="9.140625" style="167"/>
    <col min="13826" max="13826" width="6.85546875" style="167" customWidth="1"/>
    <col min="13827" max="13827" width="40.85546875" style="167" customWidth="1"/>
    <col min="13828" max="13830" width="14.85546875" style="167" customWidth="1"/>
    <col min="13831" max="13832" width="9.140625" style="167"/>
    <col min="13833" max="13833" width="21.28515625" style="167" customWidth="1"/>
    <col min="13834" max="14081" width="9.140625" style="167"/>
    <col min="14082" max="14082" width="6.85546875" style="167" customWidth="1"/>
    <col min="14083" max="14083" width="40.85546875" style="167" customWidth="1"/>
    <col min="14084" max="14086" width="14.85546875" style="167" customWidth="1"/>
    <col min="14087" max="14088" width="9.140625" style="167"/>
    <col min="14089" max="14089" width="21.28515625" style="167" customWidth="1"/>
    <col min="14090" max="14337" width="9.140625" style="167"/>
    <col min="14338" max="14338" width="6.85546875" style="167" customWidth="1"/>
    <col min="14339" max="14339" width="40.85546875" style="167" customWidth="1"/>
    <col min="14340" max="14342" width="14.85546875" style="167" customWidth="1"/>
    <col min="14343" max="14344" width="9.140625" style="167"/>
    <col min="14345" max="14345" width="21.28515625" style="167" customWidth="1"/>
    <col min="14346" max="14593" width="9.140625" style="167"/>
    <col min="14594" max="14594" width="6.85546875" style="167" customWidth="1"/>
    <col min="14595" max="14595" width="40.85546875" style="167" customWidth="1"/>
    <col min="14596" max="14598" width="14.85546875" style="167" customWidth="1"/>
    <col min="14599" max="14600" width="9.140625" style="167"/>
    <col min="14601" max="14601" width="21.28515625" style="167" customWidth="1"/>
    <col min="14602" max="14849" width="9.140625" style="167"/>
    <col min="14850" max="14850" width="6.85546875" style="167" customWidth="1"/>
    <col min="14851" max="14851" width="40.85546875" style="167" customWidth="1"/>
    <col min="14852" max="14854" width="14.85546875" style="167" customWidth="1"/>
    <col min="14855" max="14856" width="9.140625" style="167"/>
    <col min="14857" max="14857" width="21.28515625" style="167" customWidth="1"/>
    <col min="14858" max="15105" width="9.140625" style="167"/>
    <col min="15106" max="15106" width="6.85546875" style="167" customWidth="1"/>
    <col min="15107" max="15107" width="40.85546875" style="167" customWidth="1"/>
    <col min="15108" max="15110" width="14.85546875" style="167" customWidth="1"/>
    <col min="15111" max="15112" width="9.140625" style="167"/>
    <col min="15113" max="15113" width="21.28515625" style="167" customWidth="1"/>
    <col min="15114" max="15361" width="9.140625" style="167"/>
    <col min="15362" max="15362" width="6.85546875" style="167" customWidth="1"/>
    <col min="15363" max="15363" width="40.85546875" style="167" customWidth="1"/>
    <col min="15364" max="15366" width="14.85546875" style="167" customWidth="1"/>
    <col min="15367" max="15368" width="9.140625" style="167"/>
    <col min="15369" max="15369" width="21.28515625" style="167" customWidth="1"/>
    <col min="15370" max="15617" width="9.140625" style="167"/>
    <col min="15618" max="15618" width="6.85546875" style="167" customWidth="1"/>
    <col min="15619" max="15619" width="40.85546875" style="167" customWidth="1"/>
    <col min="15620" max="15622" width="14.85546875" style="167" customWidth="1"/>
    <col min="15623" max="15624" width="9.140625" style="167"/>
    <col min="15625" max="15625" width="21.28515625" style="167" customWidth="1"/>
    <col min="15626" max="15873" width="9.140625" style="167"/>
    <col min="15874" max="15874" width="6.85546875" style="167" customWidth="1"/>
    <col min="15875" max="15875" width="40.85546875" style="167" customWidth="1"/>
    <col min="15876" max="15878" width="14.85546875" style="167" customWidth="1"/>
    <col min="15879" max="15880" width="9.140625" style="167"/>
    <col min="15881" max="15881" width="21.28515625" style="167" customWidth="1"/>
    <col min="15882" max="16129" width="9.140625" style="167"/>
    <col min="16130" max="16130" width="6.85546875" style="167" customWidth="1"/>
    <col min="16131" max="16131" width="40.85546875" style="167" customWidth="1"/>
    <col min="16132" max="16134" width="14.85546875" style="167" customWidth="1"/>
    <col min="16135" max="16136" width="9.140625" style="167"/>
    <col min="16137" max="16137" width="21.28515625" style="167" customWidth="1"/>
    <col min="16138" max="16384" width="9.140625" style="167"/>
  </cols>
  <sheetData>
    <row r="1" spans="1:6" x14ac:dyDescent="0.25">
      <c r="A1" s="539"/>
      <c r="B1" s="539"/>
      <c r="C1" s="307"/>
      <c r="D1" s="291"/>
      <c r="E1" s="291"/>
      <c r="F1" s="291" t="s">
        <v>691</v>
      </c>
    </row>
    <row r="2" spans="1:6" x14ac:dyDescent="0.25">
      <c r="B2" s="76"/>
      <c r="C2" s="76"/>
      <c r="D2" s="291"/>
      <c r="E2" s="291"/>
      <c r="F2" s="291" t="s">
        <v>638</v>
      </c>
    </row>
    <row r="3" spans="1:6" x14ac:dyDescent="0.25">
      <c r="B3" s="495" t="s">
        <v>57</v>
      </c>
      <c r="C3" s="495"/>
      <c r="D3" s="495"/>
      <c r="E3" s="495"/>
      <c r="F3" s="495"/>
    </row>
    <row r="4" spans="1:6" x14ac:dyDescent="0.25">
      <c r="B4" s="76"/>
      <c r="C4" s="76"/>
      <c r="D4" s="291"/>
      <c r="E4" s="291"/>
      <c r="F4" s="291" t="s">
        <v>639</v>
      </c>
    </row>
    <row r="5" spans="1:6" x14ac:dyDescent="0.25">
      <c r="B5" s="76"/>
      <c r="C5" s="76"/>
      <c r="D5" s="291"/>
      <c r="E5" s="291"/>
      <c r="F5" s="291" t="s">
        <v>548</v>
      </c>
    </row>
    <row r="6" spans="1:6" ht="14.25" customHeight="1" x14ac:dyDescent="0.25">
      <c r="D6" s="548" t="s">
        <v>902</v>
      </c>
      <c r="E6" s="548"/>
      <c r="F6" s="548"/>
    </row>
    <row r="7" spans="1:6" ht="14.25" customHeight="1" x14ac:dyDescent="0.25">
      <c r="D7" s="298"/>
      <c r="E7" s="298"/>
      <c r="F7" s="352" t="s">
        <v>702</v>
      </c>
    </row>
    <row r="8" spans="1:6" ht="80.45" customHeight="1" x14ac:dyDescent="0.25">
      <c r="A8" s="457" t="s">
        <v>716</v>
      </c>
      <c r="B8" s="457"/>
      <c r="C8" s="457"/>
      <c r="D8" s="457"/>
      <c r="E8" s="457"/>
      <c r="F8" s="457"/>
    </row>
    <row r="9" spans="1:6" ht="18.75" customHeight="1" x14ac:dyDescent="0.25">
      <c r="D9" s="171"/>
      <c r="E9" s="171"/>
      <c r="F9" s="172" t="s">
        <v>550</v>
      </c>
    </row>
    <row r="10" spans="1:6" ht="91.9" customHeight="1" x14ac:dyDescent="0.25">
      <c r="A10" s="528" t="s">
        <v>1</v>
      </c>
      <c r="B10" s="528" t="s">
        <v>640</v>
      </c>
      <c r="C10" s="550" t="s">
        <v>713</v>
      </c>
      <c r="D10" s="551"/>
      <c r="E10" s="550" t="s">
        <v>714</v>
      </c>
      <c r="F10" s="551"/>
    </row>
    <row r="11" spans="1:6" ht="25.15" customHeight="1" x14ac:dyDescent="0.25">
      <c r="A11" s="528"/>
      <c r="B11" s="528"/>
      <c r="C11" s="290" t="s">
        <v>717</v>
      </c>
      <c r="D11" s="290" t="s">
        <v>718</v>
      </c>
      <c r="E11" s="290" t="s">
        <v>717</v>
      </c>
      <c r="F11" s="290" t="s">
        <v>718</v>
      </c>
    </row>
    <row r="12" spans="1:6" ht="32.450000000000003" customHeight="1" x14ac:dyDescent="0.25">
      <c r="A12" s="174">
        <v>1</v>
      </c>
      <c r="B12" s="63" t="s">
        <v>642</v>
      </c>
      <c r="C12" s="175">
        <v>131.69999999999999</v>
      </c>
      <c r="D12" s="175">
        <v>133.30000000000001</v>
      </c>
      <c r="E12" s="185">
        <v>0.91849999999999998</v>
      </c>
      <c r="F12" s="185">
        <v>0.93140000000000001</v>
      </c>
    </row>
    <row r="13" spans="1:6" s="178" customFormat="1" ht="32.450000000000003" customHeight="1" x14ac:dyDescent="0.25">
      <c r="A13" s="176" t="s">
        <v>608</v>
      </c>
      <c r="B13" s="63" t="s">
        <v>647</v>
      </c>
      <c r="C13" s="179">
        <v>131.69999999999999</v>
      </c>
      <c r="D13" s="179">
        <v>133.30000000000001</v>
      </c>
      <c r="E13" s="185">
        <v>0.91849999999999998</v>
      </c>
      <c r="F13" s="185">
        <v>0.93140000000000001</v>
      </c>
    </row>
    <row r="14" spans="1:6" s="178" customFormat="1" ht="32.450000000000003" customHeight="1" x14ac:dyDescent="0.25">
      <c r="A14" s="174">
        <v>3</v>
      </c>
      <c r="B14" s="63" t="s">
        <v>645</v>
      </c>
      <c r="C14" s="175">
        <v>515.1</v>
      </c>
      <c r="D14" s="175">
        <v>521.20000000000005</v>
      </c>
      <c r="E14" s="185">
        <v>0.91849999999999998</v>
      </c>
      <c r="F14" s="185">
        <v>0.93140000000000001</v>
      </c>
    </row>
    <row r="15" spans="1:6" s="178" customFormat="1" ht="32.450000000000003" customHeight="1" x14ac:dyDescent="0.25">
      <c r="A15" s="176" t="s">
        <v>610</v>
      </c>
      <c r="B15" s="63" t="s">
        <v>650</v>
      </c>
      <c r="C15" s="175">
        <v>131.69999999999999</v>
      </c>
      <c r="D15" s="175">
        <v>133.30000000000001</v>
      </c>
      <c r="E15" s="185">
        <v>0.91849999999999998</v>
      </c>
      <c r="F15" s="185">
        <v>0.93140000000000001</v>
      </c>
    </row>
    <row r="16" spans="1:6" ht="32.450000000000003" customHeight="1" x14ac:dyDescent="0.25">
      <c r="A16" s="174">
        <v>5</v>
      </c>
      <c r="B16" s="63" t="s">
        <v>648</v>
      </c>
      <c r="C16" s="175">
        <v>131.69999999999999</v>
      </c>
      <c r="D16" s="175">
        <v>133.30000000000001</v>
      </c>
      <c r="E16" s="185">
        <v>0.91849999999999998</v>
      </c>
      <c r="F16" s="185">
        <v>0.93140000000000001</v>
      </c>
    </row>
    <row r="17" spans="1:6" ht="32.450000000000003" customHeight="1" x14ac:dyDescent="0.25">
      <c r="A17" s="176" t="s">
        <v>698</v>
      </c>
      <c r="B17" s="63" t="s">
        <v>644</v>
      </c>
      <c r="C17" s="175">
        <v>164.4</v>
      </c>
      <c r="D17" s="175">
        <v>166.3</v>
      </c>
      <c r="E17" s="185">
        <v>0.91849999999999998</v>
      </c>
      <c r="F17" s="185">
        <v>0.93140000000000001</v>
      </c>
    </row>
    <row r="18" spans="1:6" ht="32.450000000000003" customHeight="1" x14ac:dyDescent="0.25">
      <c r="A18" s="174">
        <v>7</v>
      </c>
      <c r="B18" s="63" t="s">
        <v>649</v>
      </c>
      <c r="C18" s="175">
        <v>131.69999999999999</v>
      </c>
      <c r="D18" s="175">
        <v>133.30000000000001</v>
      </c>
      <c r="E18" s="185">
        <v>0.91849999999999998</v>
      </c>
      <c r="F18" s="185">
        <v>0.93140000000000001</v>
      </c>
    </row>
    <row r="19" spans="1:6" ht="32.450000000000003" customHeight="1" x14ac:dyDescent="0.25">
      <c r="A19" s="176" t="s">
        <v>699</v>
      </c>
      <c r="B19" s="63" t="s">
        <v>646</v>
      </c>
      <c r="C19" s="175">
        <v>99.2</v>
      </c>
      <c r="D19" s="175">
        <v>100.4</v>
      </c>
      <c r="E19" s="185">
        <v>0.91849999999999998</v>
      </c>
      <c r="F19" s="185">
        <v>0.93140000000000001</v>
      </c>
    </row>
    <row r="20" spans="1:6" ht="32.450000000000003" customHeight="1" x14ac:dyDescent="0.25">
      <c r="A20" s="174">
        <v>9</v>
      </c>
      <c r="B20" s="63" t="s">
        <v>651</v>
      </c>
      <c r="C20" s="179">
        <v>164.4</v>
      </c>
      <c r="D20" s="179">
        <v>166.3</v>
      </c>
      <c r="E20" s="185">
        <v>0.91849999999999998</v>
      </c>
      <c r="F20" s="185">
        <v>0.93140000000000001</v>
      </c>
    </row>
    <row r="21" spans="1:6" ht="32.450000000000003" customHeight="1" x14ac:dyDescent="0.25">
      <c r="A21" s="176" t="s">
        <v>703</v>
      </c>
      <c r="B21" s="63" t="s">
        <v>653</v>
      </c>
      <c r="C21" s="177"/>
      <c r="D21" s="177"/>
      <c r="E21" s="185">
        <v>0.91849999999999998</v>
      </c>
      <c r="F21" s="185">
        <v>0.93140000000000001</v>
      </c>
    </row>
    <row r="22" spans="1:6" s="188" customFormat="1" ht="18.75" customHeight="1" x14ac:dyDescent="0.25">
      <c r="A22" s="186"/>
      <c r="B22" s="305" t="s">
        <v>652</v>
      </c>
      <c r="C22" s="308">
        <f>SUM(C12:C21)</f>
        <v>1601.6000000000004</v>
      </c>
      <c r="D22" s="308">
        <f>SUM(D12:D21)</f>
        <v>1620.7</v>
      </c>
      <c r="E22" s="187">
        <f>SUM(E12:E21)</f>
        <v>9.1850000000000005</v>
      </c>
      <c r="F22" s="187">
        <f>SUM(F12:F21)</f>
        <v>9.3140000000000001</v>
      </c>
    </row>
    <row r="25" spans="1:6" x14ac:dyDescent="0.25">
      <c r="D25" s="182"/>
      <c r="E25" s="182"/>
      <c r="F25" s="182"/>
    </row>
  </sheetData>
  <mergeCells count="8">
    <mergeCell ref="A1:B1"/>
    <mergeCell ref="B3:F3"/>
    <mergeCell ref="A8:F8"/>
    <mergeCell ref="A10:A11"/>
    <mergeCell ref="B10:B11"/>
    <mergeCell ref="C10:D10"/>
    <mergeCell ref="E10:F10"/>
    <mergeCell ref="D6:F6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workbookViewId="0">
      <selection activeCell="C6" sqref="C6:E6"/>
    </sheetView>
  </sheetViews>
  <sheetFormatPr defaultColWidth="9.140625" defaultRowHeight="15.75" x14ac:dyDescent="0.25"/>
  <cols>
    <col min="1" max="1" width="6.85546875" style="167" customWidth="1"/>
    <col min="2" max="2" width="39.5703125" style="167" customWidth="1"/>
    <col min="3" max="3" width="16.42578125" style="167" customWidth="1"/>
    <col min="4" max="5" width="12.28515625" style="167" customWidth="1"/>
    <col min="6" max="252" width="9.140625" style="167"/>
    <col min="253" max="253" width="6.85546875" style="167" customWidth="1"/>
    <col min="254" max="254" width="39.5703125" style="167" customWidth="1"/>
    <col min="255" max="256" width="14.85546875" style="167" customWidth="1"/>
    <col min="257" max="257" width="16.28515625" style="167" customWidth="1"/>
    <col min="258" max="258" width="9.140625" style="167"/>
    <col min="259" max="259" width="11.5703125" style="167" customWidth="1"/>
    <col min="260" max="260" width="11.85546875" style="167" customWidth="1"/>
    <col min="261" max="261" width="9.5703125" style="167" customWidth="1"/>
    <col min="262" max="508" width="9.140625" style="167"/>
    <col min="509" max="509" width="6.85546875" style="167" customWidth="1"/>
    <col min="510" max="510" width="39.5703125" style="167" customWidth="1"/>
    <col min="511" max="512" width="14.85546875" style="167" customWidth="1"/>
    <col min="513" max="513" width="16.28515625" style="167" customWidth="1"/>
    <col min="514" max="514" width="9.140625" style="167"/>
    <col min="515" max="515" width="11.5703125" style="167" customWidth="1"/>
    <col min="516" max="516" width="11.85546875" style="167" customWidth="1"/>
    <col min="517" max="517" width="9.5703125" style="167" customWidth="1"/>
    <col min="518" max="764" width="9.140625" style="167"/>
    <col min="765" max="765" width="6.85546875" style="167" customWidth="1"/>
    <col min="766" max="766" width="39.5703125" style="167" customWidth="1"/>
    <col min="767" max="768" width="14.85546875" style="167" customWidth="1"/>
    <col min="769" max="769" width="16.28515625" style="167" customWidth="1"/>
    <col min="770" max="770" width="9.140625" style="167"/>
    <col min="771" max="771" width="11.5703125" style="167" customWidth="1"/>
    <col min="772" max="772" width="11.85546875" style="167" customWidth="1"/>
    <col min="773" max="773" width="9.5703125" style="167" customWidth="1"/>
    <col min="774" max="1020" width="9.140625" style="167"/>
    <col min="1021" max="1021" width="6.85546875" style="167" customWidth="1"/>
    <col min="1022" max="1022" width="39.5703125" style="167" customWidth="1"/>
    <col min="1023" max="1024" width="14.85546875" style="167" customWidth="1"/>
    <col min="1025" max="1025" width="16.28515625" style="167" customWidth="1"/>
    <col min="1026" max="1026" width="9.140625" style="167"/>
    <col min="1027" max="1027" width="11.5703125" style="167" customWidth="1"/>
    <col min="1028" max="1028" width="11.85546875" style="167" customWidth="1"/>
    <col min="1029" max="1029" width="9.5703125" style="167" customWidth="1"/>
    <col min="1030" max="1276" width="9.140625" style="167"/>
    <col min="1277" max="1277" width="6.85546875" style="167" customWidth="1"/>
    <col min="1278" max="1278" width="39.5703125" style="167" customWidth="1"/>
    <col min="1279" max="1280" width="14.85546875" style="167" customWidth="1"/>
    <col min="1281" max="1281" width="16.28515625" style="167" customWidth="1"/>
    <col min="1282" max="1282" width="9.140625" style="167"/>
    <col min="1283" max="1283" width="11.5703125" style="167" customWidth="1"/>
    <col min="1284" max="1284" width="11.85546875" style="167" customWidth="1"/>
    <col min="1285" max="1285" width="9.5703125" style="167" customWidth="1"/>
    <col min="1286" max="1532" width="9.140625" style="167"/>
    <col min="1533" max="1533" width="6.85546875" style="167" customWidth="1"/>
    <col min="1534" max="1534" width="39.5703125" style="167" customWidth="1"/>
    <col min="1535" max="1536" width="14.85546875" style="167" customWidth="1"/>
    <col min="1537" max="1537" width="16.28515625" style="167" customWidth="1"/>
    <col min="1538" max="1538" width="9.140625" style="167"/>
    <col min="1539" max="1539" width="11.5703125" style="167" customWidth="1"/>
    <col min="1540" max="1540" width="11.85546875" style="167" customWidth="1"/>
    <col min="1541" max="1541" width="9.5703125" style="167" customWidth="1"/>
    <col min="1542" max="1788" width="9.140625" style="167"/>
    <col min="1789" max="1789" width="6.85546875" style="167" customWidth="1"/>
    <col min="1790" max="1790" width="39.5703125" style="167" customWidth="1"/>
    <col min="1791" max="1792" width="14.85546875" style="167" customWidth="1"/>
    <col min="1793" max="1793" width="16.28515625" style="167" customWidth="1"/>
    <col min="1794" max="1794" width="9.140625" style="167"/>
    <col min="1795" max="1795" width="11.5703125" style="167" customWidth="1"/>
    <col min="1796" max="1796" width="11.85546875" style="167" customWidth="1"/>
    <col min="1797" max="1797" width="9.5703125" style="167" customWidth="1"/>
    <col min="1798" max="2044" width="9.140625" style="167"/>
    <col min="2045" max="2045" width="6.85546875" style="167" customWidth="1"/>
    <col min="2046" max="2046" width="39.5703125" style="167" customWidth="1"/>
    <col min="2047" max="2048" width="14.85546875" style="167" customWidth="1"/>
    <col min="2049" max="2049" width="16.28515625" style="167" customWidth="1"/>
    <col min="2050" max="2050" width="9.140625" style="167"/>
    <col min="2051" max="2051" width="11.5703125" style="167" customWidth="1"/>
    <col min="2052" max="2052" width="11.85546875" style="167" customWidth="1"/>
    <col min="2053" max="2053" width="9.5703125" style="167" customWidth="1"/>
    <col min="2054" max="2300" width="9.140625" style="167"/>
    <col min="2301" max="2301" width="6.85546875" style="167" customWidth="1"/>
    <col min="2302" max="2302" width="39.5703125" style="167" customWidth="1"/>
    <col min="2303" max="2304" width="14.85546875" style="167" customWidth="1"/>
    <col min="2305" max="2305" width="16.28515625" style="167" customWidth="1"/>
    <col min="2306" max="2306" width="9.140625" style="167"/>
    <col min="2307" max="2307" width="11.5703125" style="167" customWidth="1"/>
    <col min="2308" max="2308" width="11.85546875" style="167" customWidth="1"/>
    <col min="2309" max="2309" width="9.5703125" style="167" customWidth="1"/>
    <col min="2310" max="2556" width="9.140625" style="167"/>
    <col min="2557" max="2557" width="6.85546875" style="167" customWidth="1"/>
    <col min="2558" max="2558" width="39.5703125" style="167" customWidth="1"/>
    <col min="2559" max="2560" width="14.85546875" style="167" customWidth="1"/>
    <col min="2561" max="2561" width="16.28515625" style="167" customWidth="1"/>
    <col min="2562" max="2562" width="9.140625" style="167"/>
    <col min="2563" max="2563" width="11.5703125" style="167" customWidth="1"/>
    <col min="2564" max="2564" width="11.85546875" style="167" customWidth="1"/>
    <col min="2565" max="2565" width="9.5703125" style="167" customWidth="1"/>
    <col min="2566" max="2812" width="9.140625" style="167"/>
    <col min="2813" max="2813" width="6.85546875" style="167" customWidth="1"/>
    <col min="2814" max="2814" width="39.5703125" style="167" customWidth="1"/>
    <col min="2815" max="2816" width="14.85546875" style="167" customWidth="1"/>
    <col min="2817" max="2817" width="16.28515625" style="167" customWidth="1"/>
    <col min="2818" max="2818" width="9.140625" style="167"/>
    <col min="2819" max="2819" width="11.5703125" style="167" customWidth="1"/>
    <col min="2820" max="2820" width="11.85546875" style="167" customWidth="1"/>
    <col min="2821" max="2821" width="9.5703125" style="167" customWidth="1"/>
    <col min="2822" max="3068" width="9.140625" style="167"/>
    <col min="3069" max="3069" width="6.85546875" style="167" customWidth="1"/>
    <col min="3070" max="3070" width="39.5703125" style="167" customWidth="1"/>
    <col min="3071" max="3072" width="14.85546875" style="167" customWidth="1"/>
    <col min="3073" max="3073" width="16.28515625" style="167" customWidth="1"/>
    <col min="3074" max="3074" width="9.140625" style="167"/>
    <col min="3075" max="3075" width="11.5703125" style="167" customWidth="1"/>
    <col min="3076" max="3076" width="11.85546875" style="167" customWidth="1"/>
    <col min="3077" max="3077" width="9.5703125" style="167" customWidth="1"/>
    <col min="3078" max="3324" width="9.140625" style="167"/>
    <col min="3325" max="3325" width="6.85546875" style="167" customWidth="1"/>
    <col min="3326" max="3326" width="39.5703125" style="167" customWidth="1"/>
    <col min="3327" max="3328" width="14.85546875" style="167" customWidth="1"/>
    <col min="3329" max="3329" width="16.28515625" style="167" customWidth="1"/>
    <col min="3330" max="3330" width="9.140625" style="167"/>
    <col min="3331" max="3331" width="11.5703125" style="167" customWidth="1"/>
    <col min="3332" max="3332" width="11.85546875" style="167" customWidth="1"/>
    <col min="3333" max="3333" width="9.5703125" style="167" customWidth="1"/>
    <col min="3334" max="3580" width="9.140625" style="167"/>
    <col min="3581" max="3581" width="6.85546875" style="167" customWidth="1"/>
    <col min="3582" max="3582" width="39.5703125" style="167" customWidth="1"/>
    <col min="3583" max="3584" width="14.85546875" style="167" customWidth="1"/>
    <col min="3585" max="3585" width="16.28515625" style="167" customWidth="1"/>
    <col min="3586" max="3586" width="9.140625" style="167"/>
    <col min="3587" max="3587" width="11.5703125" style="167" customWidth="1"/>
    <col min="3588" max="3588" width="11.85546875" style="167" customWidth="1"/>
    <col min="3589" max="3589" width="9.5703125" style="167" customWidth="1"/>
    <col min="3590" max="3836" width="9.140625" style="167"/>
    <col min="3837" max="3837" width="6.85546875" style="167" customWidth="1"/>
    <col min="3838" max="3838" width="39.5703125" style="167" customWidth="1"/>
    <col min="3839" max="3840" width="14.85546875" style="167" customWidth="1"/>
    <col min="3841" max="3841" width="16.28515625" style="167" customWidth="1"/>
    <col min="3842" max="3842" width="9.140625" style="167"/>
    <col min="3843" max="3843" width="11.5703125" style="167" customWidth="1"/>
    <col min="3844" max="3844" width="11.85546875" style="167" customWidth="1"/>
    <col min="3845" max="3845" width="9.5703125" style="167" customWidth="1"/>
    <col min="3846" max="4092" width="9.140625" style="167"/>
    <col min="4093" max="4093" width="6.85546875" style="167" customWidth="1"/>
    <col min="4094" max="4094" width="39.5703125" style="167" customWidth="1"/>
    <col min="4095" max="4096" width="14.85546875" style="167" customWidth="1"/>
    <col min="4097" max="4097" width="16.28515625" style="167" customWidth="1"/>
    <col min="4098" max="4098" width="9.140625" style="167"/>
    <col min="4099" max="4099" width="11.5703125" style="167" customWidth="1"/>
    <col min="4100" max="4100" width="11.85546875" style="167" customWidth="1"/>
    <col min="4101" max="4101" width="9.5703125" style="167" customWidth="1"/>
    <col min="4102" max="4348" width="9.140625" style="167"/>
    <col min="4349" max="4349" width="6.85546875" style="167" customWidth="1"/>
    <col min="4350" max="4350" width="39.5703125" style="167" customWidth="1"/>
    <col min="4351" max="4352" width="14.85546875" style="167" customWidth="1"/>
    <col min="4353" max="4353" width="16.28515625" style="167" customWidth="1"/>
    <col min="4354" max="4354" width="9.140625" style="167"/>
    <col min="4355" max="4355" width="11.5703125" style="167" customWidth="1"/>
    <col min="4356" max="4356" width="11.85546875" style="167" customWidth="1"/>
    <col min="4357" max="4357" width="9.5703125" style="167" customWidth="1"/>
    <col min="4358" max="4604" width="9.140625" style="167"/>
    <col min="4605" max="4605" width="6.85546875" style="167" customWidth="1"/>
    <col min="4606" max="4606" width="39.5703125" style="167" customWidth="1"/>
    <col min="4607" max="4608" width="14.85546875" style="167" customWidth="1"/>
    <col min="4609" max="4609" width="16.28515625" style="167" customWidth="1"/>
    <col min="4610" max="4610" width="9.140625" style="167"/>
    <col min="4611" max="4611" width="11.5703125" style="167" customWidth="1"/>
    <col min="4612" max="4612" width="11.85546875" style="167" customWidth="1"/>
    <col min="4613" max="4613" width="9.5703125" style="167" customWidth="1"/>
    <col min="4614" max="4860" width="9.140625" style="167"/>
    <col min="4861" max="4861" width="6.85546875" style="167" customWidth="1"/>
    <col min="4862" max="4862" width="39.5703125" style="167" customWidth="1"/>
    <col min="4863" max="4864" width="14.85546875" style="167" customWidth="1"/>
    <col min="4865" max="4865" width="16.28515625" style="167" customWidth="1"/>
    <col min="4866" max="4866" width="9.140625" style="167"/>
    <col min="4867" max="4867" width="11.5703125" style="167" customWidth="1"/>
    <col min="4868" max="4868" width="11.85546875" style="167" customWidth="1"/>
    <col min="4869" max="4869" width="9.5703125" style="167" customWidth="1"/>
    <col min="4870" max="5116" width="9.140625" style="167"/>
    <col min="5117" max="5117" width="6.85546875" style="167" customWidth="1"/>
    <col min="5118" max="5118" width="39.5703125" style="167" customWidth="1"/>
    <col min="5119" max="5120" width="14.85546875" style="167" customWidth="1"/>
    <col min="5121" max="5121" width="16.28515625" style="167" customWidth="1"/>
    <col min="5122" max="5122" width="9.140625" style="167"/>
    <col min="5123" max="5123" width="11.5703125" style="167" customWidth="1"/>
    <col min="5124" max="5124" width="11.85546875" style="167" customWidth="1"/>
    <col min="5125" max="5125" width="9.5703125" style="167" customWidth="1"/>
    <col min="5126" max="5372" width="9.140625" style="167"/>
    <col min="5373" max="5373" width="6.85546875" style="167" customWidth="1"/>
    <col min="5374" max="5374" width="39.5703125" style="167" customWidth="1"/>
    <col min="5375" max="5376" width="14.85546875" style="167" customWidth="1"/>
    <col min="5377" max="5377" width="16.28515625" style="167" customWidth="1"/>
    <col min="5378" max="5378" width="9.140625" style="167"/>
    <col min="5379" max="5379" width="11.5703125" style="167" customWidth="1"/>
    <col min="5380" max="5380" width="11.85546875" style="167" customWidth="1"/>
    <col min="5381" max="5381" width="9.5703125" style="167" customWidth="1"/>
    <col min="5382" max="5628" width="9.140625" style="167"/>
    <col min="5629" max="5629" width="6.85546875" style="167" customWidth="1"/>
    <col min="5630" max="5630" width="39.5703125" style="167" customWidth="1"/>
    <col min="5631" max="5632" width="14.85546875" style="167" customWidth="1"/>
    <col min="5633" max="5633" width="16.28515625" style="167" customWidth="1"/>
    <col min="5634" max="5634" width="9.140625" style="167"/>
    <col min="5635" max="5635" width="11.5703125" style="167" customWidth="1"/>
    <col min="5636" max="5636" width="11.85546875" style="167" customWidth="1"/>
    <col min="5637" max="5637" width="9.5703125" style="167" customWidth="1"/>
    <col min="5638" max="5884" width="9.140625" style="167"/>
    <col min="5885" max="5885" width="6.85546875" style="167" customWidth="1"/>
    <col min="5886" max="5886" width="39.5703125" style="167" customWidth="1"/>
    <col min="5887" max="5888" width="14.85546875" style="167" customWidth="1"/>
    <col min="5889" max="5889" width="16.28515625" style="167" customWidth="1"/>
    <col min="5890" max="5890" width="9.140625" style="167"/>
    <col min="5891" max="5891" width="11.5703125" style="167" customWidth="1"/>
    <col min="5892" max="5892" width="11.85546875" style="167" customWidth="1"/>
    <col min="5893" max="5893" width="9.5703125" style="167" customWidth="1"/>
    <col min="5894" max="6140" width="9.140625" style="167"/>
    <col min="6141" max="6141" width="6.85546875" style="167" customWidth="1"/>
    <col min="6142" max="6142" width="39.5703125" style="167" customWidth="1"/>
    <col min="6143" max="6144" width="14.85546875" style="167" customWidth="1"/>
    <col min="6145" max="6145" width="16.28515625" style="167" customWidth="1"/>
    <col min="6146" max="6146" width="9.140625" style="167"/>
    <col min="6147" max="6147" width="11.5703125" style="167" customWidth="1"/>
    <col min="6148" max="6148" width="11.85546875" style="167" customWidth="1"/>
    <col min="6149" max="6149" width="9.5703125" style="167" customWidth="1"/>
    <col min="6150" max="6396" width="9.140625" style="167"/>
    <col min="6397" max="6397" width="6.85546875" style="167" customWidth="1"/>
    <col min="6398" max="6398" width="39.5703125" style="167" customWidth="1"/>
    <col min="6399" max="6400" width="14.85546875" style="167" customWidth="1"/>
    <col min="6401" max="6401" width="16.28515625" style="167" customWidth="1"/>
    <col min="6402" max="6402" width="9.140625" style="167"/>
    <col min="6403" max="6403" width="11.5703125" style="167" customWidth="1"/>
    <col min="6404" max="6404" width="11.85546875" style="167" customWidth="1"/>
    <col min="6405" max="6405" width="9.5703125" style="167" customWidth="1"/>
    <col min="6406" max="6652" width="9.140625" style="167"/>
    <col min="6653" max="6653" width="6.85546875" style="167" customWidth="1"/>
    <col min="6654" max="6654" width="39.5703125" style="167" customWidth="1"/>
    <col min="6655" max="6656" width="14.85546875" style="167" customWidth="1"/>
    <col min="6657" max="6657" width="16.28515625" style="167" customWidth="1"/>
    <col min="6658" max="6658" width="9.140625" style="167"/>
    <col min="6659" max="6659" width="11.5703125" style="167" customWidth="1"/>
    <col min="6660" max="6660" width="11.85546875" style="167" customWidth="1"/>
    <col min="6661" max="6661" width="9.5703125" style="167" customWidth="1"/>
    <col min="6662" max="6908" width="9.140625" style="167"/>
    <col min="6909" max="6909" width="6.85546875" style="167" customWidth="1"/>
    <col min="6910" max="6910" width="39.5703125" style="167" customWidth="1"/>
    <col min="6911" max="6912" width="14.85546875" style="167" customWidth="1"/>
    <col min="6913" max="6913" width="16.28515625" style="167" customWidth="1"/>
    <col min="6914" max="6914" width="9.140625" style="167"/>
    <col min="6915" max="6915" width="11.5703125" style="167" customWidth="1"/>
    <col min="6916" max="6916" width="11.85546875" style="167" customWidth="1"/>
    <col min="6917" max="6917" width="9.5703125" style="167" customWidth="1"/>
    <col min="6918" max="7164" width="9.140625" style="167"/>
    <col min="7165" max="7165" width="6.85546875" style="167" customWidth="1"/>
    <col min="7166" max="7166" width="39.5703125" style="167" customWidth="1"/>
    <col min="7167" max="7168" width="14.85546875" style="167" customWidth="1"/>
    <col min="7169" max="7169" width="16.28515625" style="167" customWidth="1"/>
    <col min="7170" max="7170" width="9.140625" style="167"/>
    <col min="7171" max="7171" width="11.5703125" style="167" customWidth="1"/>
    <col min="7172" max="7172" width="11.85546875" style="167" customWidth="1"/>
    <col min="7173" max="7173" width="9.5703125" style="167" customWidth="1"/>
    <col min="7174" max="7420" width="9.140625" style="167"/>
    <col min="7421" max="7421" width="6.85546875" style="167" customWidth="1"/>
    <col min="7422" max="7422" width="39.5703125" style="167" customWidth="1"/>
    <col min="7423" max="7424" width="14.85546875" style="167" customWidth="1"/>
    <col min="7425" max="7425" width="16.28515625" style="167" customWidth="1"/>
    <col min="7426" max="7426" width="9.140625" style="167"/>
    <col min="7427" max="7427" width="11.5703125" style="167" customWidth="1"/>
    <col min="7428" max="7428" width="11.85546875" style="167" customWidth="1"/>
    <col min="7429" max="7429" width="9.5703125" style="167" customWidth="1"/>
    <col min="7430" max="7676" width="9.140625" style="167"/>
    <col min="7677" max="7677" width="6.85546875" style="167" customWidth="1"/>
    <col min="7678" max="7678" width="39.5703125" style="167" customWidth="1"/>
    <col min="7679" max="7680" width="14.85546875" style="167" customWidth="1"/>
    <col min="7681" max="7681" width="16.28515625" style="167" customWidth="1"/>
    <col min="7682" max="7682" width="9.140625" style="167"/>
    <col min="7683" max="7683" width="11.5703125" style="167" customWidth="1"/>
    <col min="7684" max="7684" width="11.85546875" style="167" customWidth="1"/>
    <col min="7685" max="7685" width="9.5703125" style="167" customWidth="1"/>
    <col min="7686" max="7932" width="9.140625" style="167"/>
    <col min="7933" max="7933" width="6.85546875" style="167" customWidth="1"/>
    <col min="7934" max="7934" width="39.5703125" style="167" customWidth="1"/>
    <col min="7935" max="7936" width="14.85546875" style="167" customWidth="1"/>
    <col min="7937" max="7937" width="16.28515625" style="167" customWidth="1"/>
    <col min="7938" max="7938" width="9.140625" style="167"/>
    <col min="7939" max="7939" width="11.5703125" style="167" customWidth="1"/>
    <col min="7940" max="7940" width="11.85546875" style="167" customWidth="1"/>
    <col min="7941" max="7941" width="9.5703125" style="167" customWidth="1"/>
    <col min="7942" max="8188" width="9.140625" style="167"/>
    <col min="8189" max="8189" width="6.85546875" style="167" customWidth="1"/>
    <col min="8190" max="8190" width="39.5703125" style="167" customWidth="1"/>
    <col min="8191" max="8192" width="14.85546875" style="167" customWidth="1"/>
    <col min="8193" max="8193" width="16.28515625" style="167" customWidth="1"/>
    <col min="8194" max="8194" width="9.140625" style="167"/>
    <col min="8195" max="8195" width="11.5703125" style="167" customWidth="1"/>
    <col min="8196" max="8196" width="11.85546875" style="167" customWidth="1"/>
    <col min="8197" max="8197" width="9.5703125" style="167" customWidth="1"/>
    <col min="8198" max="8444" width="9.140625" style="167"/>
    <col min="8445" max="8445" width="6.85546875" style="167" customWidth="1"/>
    <col min="8446" max="8446" width="39.5703125" style="167" customWidth="1"/>
    <col min="8447" max="8448" width="14.85546875" style="167" customWidth="1"/>
    <col min="8449" max="8449" width="16.28515625" style="167" customWidth="1"/>
    <col min="8450" max="8450" width="9.140625" style="167"/>
    <col min="8451" max="8451" width="11.5703125" style="167" customWidth="1"/>
    <col min="8452" max="8452" width="11.85546875" style="167" customWidth="1"/>
    <col min="8453" max="8453" width="9.5703125" style="167" customWidth="1"/>
    <col min="8454" max="8700" width="9.140625" style="167"/>
    <col min="8701" max="8701" width="6.85546875" style="167" customWidth="1"/>
    <col min="8702" max="8702" width="39.5703125" style="167" customWidth="1"/>
    <col min="8703" max="8704" width="14.85546875" style="167" customWidth="1"/>
    <col min="8705" max="8705" width="16.28515625" style="167" customWidth="1"/>
    <col min="8706" max="8706" width="9.140625" style="167"/>
    <col min="8707" max="8707" width="11.5703125" style="167" customWidth="1"/>
    <col min="8708" max="8708" width="11.85546875" style="167" customWidth="1"/>
    <col min="8709" max="8709" width="9.5703125" style="167" customWidth="1"/>
    <col min="8710" max="8956" width="9.140625" style="167"/>
    <col min="8957" max="8957" width="6.85546875" style="167" customWidth="1"/>
    <col min="8958" max="8958" width="39.5703125" style="167" customWidth="1"/>
    <col min="8959" max="8960" width="14.85546875" style="167" customWidth="1"/>
    <col min="8961" max="8961" width="16.28515625" style="167" customWidth="1"/>
    <col min="8962" max="8962" width="9.140625" style="167"/>
    <col min="8963" max="8963" width="11.5703125" style="167" customWidth="1"/>
    <col min="8964" max="8964" width="11.85546875" style="167" customWidth="1"/>
    <col min="8965" max="8965" width="9.5703125" style="167" customWidth="1"/>
    <col min="8966" max="9212" width="9.140625" style="167"/>
    <col min="9213" max="9213" width="6.85546875" style="167" customWidth="1"/>
    <col min="9214" max="9214" width="39.5703125" style="167" customWidth="1"/>
    <col min="9215" max="9216" width="14.85546875" style="167" customWidth="1"/>
    <col min="9217" max="9217" width="16.28515625" style="167" customWidth="1"/>
    <col min="9218" max="9218" width="9.140625" style="167"/>
    <col min="9219" max="9219" width="11.5703125" style="167" customWidth="1"/>
    <col min="9220" max="9220" width="11.85546875" style="167" customWidth="1"/>
    <col min="9221" max="9221" width="9.5703125" style="167" customWidth="1"/>
    <col min="9222" max="9468" width="9.140625" style="167"/>
    <col min="9469" max="9469" width="6.85546875" style="167" customWidth="1"/>
    <col min="9470" max="9470" width="39.5703125" style="167" customWidth="1"/>
    <col min="9471" max="9472" width="14.85546875" style="167" customWidth="1"/>
    <col min="9473" max="9473" width="16.28515625" style="167" customWidth="1"/>
    <col min="9474" max="9474" width="9.140625" style="167"/>
    <col min="9475" max="9475" width="11.5703125" style="167" customWidth="1"/>
    <col min="9476" max="9476" width="11.85546875" style="167" customWidth="1"/>
    <col min="9477" max="9477" width="9.5703125" style="167" customWidth="1"/>
    <col min="9478" max="9724" width="9.140625" style="167"/>
    <col min="9725" max="9725" width="6.85546875" style="167" customWidth="1"/>
    <col min="9726" max="9726" width="39.5703125" style="167" customWidth="1"/>
    <col min="9727" max="9728" width="14.85546875" style="167" customWidth="1"/>
    <col min="9729" max="9729" width="16.28515625" style="167" customWidth="1"/>
    <col min="9730" max="9730" width="9.140625" style="167"/>
    <col min="9731" max="9731" width="11.5703125" style="167" customWidth="1"/>
    <col min="9732" max="9732" width="11.85546875" style="167" customWidth="1"/>
    <col min="9733" max="9733" width="9.5703125" style="167" customWidth="1"/>
    <col min="9734" max="9980" width="9.140625" style="167"/>
    <col min="9981" max="9981" width="6.85546875" style="167" customWidth="1"/>
    <col min="9982" max="9982" width="39.5703125" style="167" customWidth="1"/>
    <col min="9983" max="9984" width="14.85546875" style="167" customWidth="1"/>
    <col min="9985" max="9985" width="16.28515625" style="167" customWidth="1"/>
    <col min="9986" max="9986" width="9.140625" style="167"/>
    <col min="9987" max="9987" width="11.5703125" style="167" customWidth="1"/>
    <col min="9988" max="9988" width="11.85546875" style="167" customWidth="1"/>
    <col min="9989" max="9989" width="9.5703125" style="167" customWidth="1"/>
    <col min="9990" max="10236" width="9.140625" style="167"/>
    <col min="10237" max="10237" width="6.85546875" style="167" customWidth="1"/>
    <col min="10238" max="10238" width="39.5703125" style="167" customWidth="1"/>
    <col min="10239" max="10240" width="14.85546875" style="167" customWidth="1"/>
    <col min="10241" max="10241" width="16.28515625" style="167" customWidth="1"/>
    <col min="10242" max="10242" width="9.140625" style="167"/>
    <col min="10243" max="10243" width="11.5703125" style="167" customWidth="1"/>
    <col min="10244" max="10244" width="11.85546875" style="167" customWidth="1"/>
    <col min="10245" max="10245" width="9.5703125" style="167" customWidth="1"/>
    <col min="10246" max="10492" width="9.140625" style="167"/>
    <col min="10493" max="10493" width="6.85546875" style="167" customWidth="1"/>
    <col min="10494" max="10494" width="39.5703125" style="167" customWidth="1"/>
    <col min="10495" max="10496" width="14.85546875" style="167" customWidth="1"/>
    <col min="10497" max="10497" width="16.28515625" style="167" customWidth="1"/>
    <col min="10498" max="10498" width="9.140625" style="167"/>
    <col min="10499" max="10499" width="11.5703125" style="167" customWidth="1"/>
    <col min="10500" max="10500" width="11.85546875" style="167" customWidth="1"/>
    <col min="10501" max="10501" width="9.5703125" style="167" customWidth="1"/>
    <col min="10502" max="10748" width="9.140625" style="167"/>
    <col min="10749" max="10749" width="6.85546875" style="167" customWidth="1"/>
    <col min="10750" max="10750" width="39.5703125" style="167" customWidth="1"/>
    <col min="10751" max="10752" width="14.85546875" style="167" customWidth="1"/>
    <col min="10753" max="10753" width="16.28515625" style="167" customWidth="1"/>
    <col min="10754" max="10754" width="9.140625" style="167"/>
    <col min="10755" max="10755" width="11.5703125" style="167" customWidth="1"/>
    <col min="10756" max="10756" width="11.85546875" style="167" customWidth="1"/>
    <col min="10757" max="10757" width="9.5703125" style="167" customWidth="1"/>
    <col min="10758" max="11004" width="9.140625" style="167"/>
    <col min="11005" max="11005" width="6.85546875" style="167" customWidth="1"/>
    <col min="11006" max="11006" width="39.5703125" style="167" customWidth="1"/>
    <col min="11007" max="11008" width="14.85546875" style="167" customWidth="1"/>
    <col min="11009" max="11009" width="16.28515625" style="167" customWidth="1"/>
    <col min="11010" max="11010" width="9.140625" style="167"/>
    <col min="11011" max="11011" width="11.5703125" style="167" customWidth="1"/>
    <col min="11012" max="11012" width="11.85546875" style="167" customWidth="1"/>
    <col min="11013" max="11013" width="9.5703125" style="167" customWidth="1"/>
    <col min="11014" max="11260" width="9.140625" style="167"/>
    <col min="11261" max="11261" width="6.85546875" style="167" customWidth="1"/>
    <col min="11262" max="11262" width="39.5703125" style="167" customWidth="1"/>
    <col min="11263" max="11264" width="14.85546875" style="167" customWidth="1"/>
    <col min="11265" max="11265" width="16.28515625" style="167" customWidth="1"/>
    <col min="11266" max="11266" width="9.140625" style="167"/>
    <col min="11267" max="11267" width="11.5703125" style="167" customWidth="1"/>
    <col min="11268" max="11268" width="11.85546875" style="167" customWidth="1"/>
    <col min="11269" max="11269" width="9.5703125" style="167" customWidth="1"/>
    <col min="11270" max="11516" width="9.140625" style="167"/>
    <col min="11517" max="11517" width="6.85546875" style="167" customWidth="1"/>
    <col min="11518" max="11518" width="39.5703125" style="167" customWidth="1"/>
    <col min="11519" max="11520" width="14.85546875" style="167" customWidth="1"/>
    <col min="11521" max="11521" width="16.28515625" style="167" customWidth="1"/>
    <col min="11522" max="11522" width="9.140625" style="167"/>
    <col min="11523" max="11523" width="11.5703125" style="167" customWidth="1"/>
    <col min="11524" max="11524" width="11.85546875" style="167" customWidth="1"/>
    <col min="11525" max="11525" width="9.5703125" style="167" customWidth="1"/>
    <col min="11526" max="11772" width="9.140625" style="167"/>
    <col min="11773" max="11773" width="6.85546875" style="167" customWidth="1"/>
    <col min="11774" max="11774" width="39.5703125" style="167" customWidth="1"/>
    <col min="11775" max="11776" width="14.85546875" style="167" customWidth="1"/>
    <col min="11777" max="11777" width="16.28515625" style="167" customWidth="1"/>
    <col min="11778" max="11778" width="9.140625" style="167"/>
    <col min="11779" max="11779" width="11.5703125" style="167" customWidth="1"/>
    <col min="11780" max="11780" width="11.85546875" style="167" customWidth="1"/>
    <col min="11781" max="11781" width="9.5703125" style="167" customWidth="1"/>
    <col min="11782" max="12028" width="9.140625" style="167"/>
    <col min="12029" max="12029" width="6.85546875" style="167" customWidth="1"/>
    <col min="12030" max="12030" width="39.5703125" style="167" customWidth="1"/>
    <col min="12031" max="12032" width="14.85546875" style="167" customWidth="1"/>
    <col min="12033" max="12033" width="16.28515625" style="167" customWidth="1"/>
    <col min="12034" max="12034" width="9.140625" style="167"/>
    <col min="12035" max="12035" width="11.5703125" style="167" customWidth="1"/>
    <col min="12036" max="12036" width="11.85546875" style="167" customWidth="1"/>
    <col min="12037" max="12037" width="9.5703125" style="167" customWidth="1"/>
    <col min="12038" max="12284" width="9.140625" style="167"/>
    <col min="12285" max="12285" width="6.85546875" style="167" customWidth="1"/>
    <col min="12286" max="12286" width="39.5703125" style="167" customWidth="1"/>
    <col min="12287" max="12288" width="14.85546875" style="167" customWidth="1"/>
    <col min="12289" max="12289" width="16.28515625" style="167" customWidth="1"/>
    <col min="12290" max="12290" width="9.140625" style="167"/>
    <col min="12291" max="12291" width="11.5703125" style="167" customWidth="1"/>
    <col min="12292" max="12292" width="11.85546875" style="167" customWidth="1"/>
    <col min="12293" max="12293" width="9.5703125" style="167" customWidth="1"/>
    <col min="12294" max="12540" width="9.140625" style="167"/>
    <col min="12541" max="12541" width="6.85546875" style="167" customWidth="1"/>
    <col min="12542" max="12542" width="39.5703125" style="167" customWidth="1"/>
    <col min="12543" max="12544" width="14.85546875" style="167" customWidth="1"/>
    <col min="12545" max="12545" width="16.28515625" style="167" customWidth="1"/>
    <col min="12546" max="12546" width="9.140625" style="167"/>
    <col min="12547" max="12547" width="11.5703125" style="167" customWidth="1"/>
    <col min="12548" max="12548" width="11.85546875" style="167" customWidth="1"/>
    <col min="12549" max="12549" width="9.5703125" style="167" customWidth="1"/>
    <col min="12550" max="12796" width="9.140625" style="167"/>
    <col min="12797" max="12797" width="6.85546875" style="167" customWidth="1"/>
    <col min="12798" max="12798" width="39.5703125" style="167" customWidth="1"/>
    <col min="12799" max="12800" width="14.85546875" style="167" customWidth="1"/>
    <col min="12801" max="12801" width="16.28515625" style="167" customWidth="1"/>
    <col min="12802" max="12802" width="9.140625" style="167"/>
    <col min="12803" max="12803" width="11.5703125" style="167" customWidth="1"/>
    <col min="12804" max="12804" width="11.85546875" style="167" customWidth="1"/>
    <col min="12805" max="12805" width="9.5703125" style="167" customWidth="1"/>
    <col min="12806" max="13052" width="9.140625" style="167"/>
    <col min="13053" max="13053" width="6.85546875" style="167" customWidth="1"/>
    <col min="13054" max="13054" width="39.5703125" style="167" customWidth="1"/>
    <col min="13055" max="13056" width="14.85546875" style="167" customWidth="1"/>
    <col min="13057" max="13057" width="16.28515625" style="167" customWidth="1"/>
    <col min="13058" max="13058" width="9.140625" style="167"/>
    <col min="13059" max="13059" width="11.5703125" style="167" customWidth="1"/>
    <col min="13060" max="13060" width="11.85546875" style="167" customWidth="1"/>
    <col min="13061" max="13061" width="9.5703125" style="167" customWidth="1"/>
    <col min="13062" max="13308" width="9.140625" style="167"/>
    <col min="13309" max="13309" width="6.85546875" style="167" customWidth="1"/>
    <col min="13310" max="13310" width="39.5703125" style="167" customWidth="1"/>
    <col min="13311" max="13312" width="14.85546875" style="167" customWidth="1"/>
    <col min="13313" max="13313" width="16.28515625" style="167" customWidth="1"/>
    <col min="13314" max="13314" width="9.140625" style="167"/>
    <col min="13315" max="13315" width="11.5703125" style="167" customWidth="1"/>
    <col min="13316" max="13316" width="11.85546875" style="167" customWidth="1"/>
    <col min="13317" max="13317" width="9.5703125" style="167" customWidth="1"/>
    <col min="13318" max="13564" width="9.140625" style="167"/>
    <col min="13565" max="13565" width="6.85546875" style="167" customWidth="1"/>
    <col min="13566" max="13566" width="39.5703125" style="167" customWidth="1"/>
    <col min="13567" max="13568" width="14.85546875" style="167" customWidth="1"/>
    <col min="13569" max="13569" width="16.28515625" style="167" customWidth="1"/>
    <col min="13570" max="13570" width="9.140625" style="167"/>
    <col min="13571" max="13571" width="11.5703125" style="167" customWidth="1"/>
    <col min="13572" max="13572" width="11.85546875" style="167" customWidth="1"/>
    <col min="13573" max="13573" width="9.5703125" style="167" customWidth="1"/>
    <col min="13574" max="13820" width="9.140625" style="167"/>
    <col min="13821" max="13821" width="6.85546875" style="167" customWidth="1"/>
    <col min="13822" max="13822" width="39.5703125" style="167" customWidth="1"/>
    <col min="13823" max="13824" width="14.85546875" style="167" customWidth="1"/>
    <col min="13825" max="13825" width="16.28515625" style="167" customWidth="1"/>
    <col min="13826" max="13826" width="9.140625" style="167"/>
    <col min="13827" max="13827" width="11.5703125" style="167" customWidth="1"/>
    <col min="13828" max="13828" width="11.85546875" style="167" customWidth="1"/>
    <col min="13829" max="13829" width="9.5703125" style="167" customWidth="1"/>
    <col min="13830" max="14076" width="9.140625" style="167"/>
    <col min="14077" max="14077" width="6.85546875" style="167" customWidth="1"/>
    <col min="14078" max="14078" width="39.5703125" style="167" customWidth="1"/>
    <col min="14079" max="14080" width="14.85546875" style="167" customWidth="1"/>
    <col min="14081" max="14081" width="16.28515625" style="167" customWidth="1"/>
    <col min="14082" max="14082" width="9.140625" style="167"/>
    <col min="14083" max="14083" width="11.5703125" style="167" customWidth="1"/>
    <col min="14084" max="14084" width="11.85546875" style="167" customWidth="1"/>
    <col min="14085" max="14085" width="9.5703125" style="167" customWidth="1"/>
    <col min="14086" max="14332" width="9.140625" style="167"/>
    <col min="14333" max="14333" width="6.85546875" style="167" customWidth="1"/>
    <col min="14334" max="14334" width="39.5703125" style="167" customWidth="1"/>
    <col min="14335" max="14336" width="14.85546875" style="167" customWidth="1"/>
    <col min="14337" max="14337" width="16.28515625" style="167" customWidth="1"/>
    <col min="14338" max="14338" width="9.140625" style="167"/>
    <col min="14339" max="14339" width="11.5703125" style="167" customWidth="1"/>
    <col min="14340" max="14340" width="11.85546875" style="167" customWidth="1"/>
    <col min="14341" max="14341" width="9.5703125" style="167" customWidth="1"/>
    <col min="14342" max="14588" width="9.140625" style="167"/>
    <col min="14589" max="14589" width="6.85546875" style="167" customWidth="1"/>
    <col min="14590" max="14590" width="39.5703125" style="167" customWidth="1"/>
    <col min="14591" max="14592" width="14.85546875" style="167" customWidth="1"/>
    <col min="14593" max="14593" width="16.28515625" style="167" customWidth="1"/>
    <col min="14594" max="14594" width="9.140625" style="167"/>
    <col min="14595" max="14595" width="11.5703125" style="167" customWidth="1"/>
    <col min="14596" max="14596" width="11.85546875" style="167" customWidth="1"/>
    <col min="14597" max="14597" width="9.5703125" style="167" customWidth="1"/>
    <col min="14598" max="14844" width="9.140625" style="167"/>
    <col min="14845" max="14845" width="6.85546875" style="167" customWidth="1"/>
    <col min="14846" max="14846" width="39.5703125" style="167" customWidth="1"/>
    <col min="14847" max="14848" width="14.85546875" style="167" customWidth="1"/>
    <col min="14849" max="14849" width="16.28515625" style="167" customWidth="1"/>
    <col min="14850" max="14850" width="9.140625" style="167"/>
    <col min="14851" max="14851" width="11.5703125" style="167" customWidth="1"/>
    <col min="14852" max="14852" width="11.85546875" style="167" customWidth="1"/>
    <col min="14853" max="14853" width="9.5703125" style="167" customWidth="1"/>
    <col min="14854" max="15100" width="9.140625" style="167"/>
    <col min="15101" max="15101" width="6.85546875" style="167" customWidth="1"/>
    <col min="15102" max="15102" width="39.5703125" style="167" customWidth="1"/>
    <col min="15103" max="15104" width="14.85546875" style="167" customWidth="1"/>
    <col min="15105" max="15105" width="16.28515625" style="167" customWidth="1"/>
    <col min="15106" max="15106" width="9.140625" style="167"/>
    <col min="15107" max="15107" width="11.5703125" style="167" customWidth="1"/>
    <col min="15108" max="15108" width="11.85546875" style="167" customWidth="1"/>
    <col min="15109" max="15109" width="9.5703125" style="167" customWidth="1"/>
    <col min="15110" max="15356" width="9.140625" style="167"/>
    <col min="15357" max="15357" width="6.85546875" style="167" customWidth="1"/>
    <col min="15358" max="15358" width="39.5703125" style="167" customWidth="1"/>
    <col min="15359" max="15360" width="14.85546875" style="167" customWidth="1"/>
    <col min="15361" max="15361" width="16.28515625" style="167" customWidth="1"/>
    <col min="15362" max="15362" width="9.140625" style="167"/>
    <col min="15363" max="15363" width="11.5703125" style="167" customWidth="1"/>
    <col min="15364" max="15364" width="11.85546875" style="167" customWidth="1"/>
    <col min="15365" max="15365" width="9.5703125" style="167" customWidth="1"/>
    <col min="15366" max="15612" width="9.140625" style="167"/>
    <col min="15613" max="15613" width="6.85546875" style="167" customWidth="1"/>
    <col min="15614" max="15614" width="39.5703125" style="167" customWidth="1"/>
    <col min="15615" max="15616" width="14.85546875" style="167" customWidth="1"/>
    <col min="15617" max="15617" width="16.28515625" style="167" customWidth="1"/>
    <col min="15618" max="15618" width="9.140625" style="167"/>
    <col min="15619" max="15619" width="11.5703125" style="167" customWidth="1"/>
    <col min="15620" max="15620" width="11.85546875" style="167" customWidth="1"/>
    <col min="15621" max="15621" width="9.5703125" style="167" customWidth="1"/>
    <col min="15622" max="15868" width="9.140625" style="167"/>
    <col min="15869" max="15869" width="6.85546875" style="167" customWidth="1"/>
    <col min="15870" max="15870" width="39.5703125" style="167" customWidth="1"/>
    <col min="15871" max="15872" width="14.85546875" style="167" customWidth="1"/>
    <col min="15873" max="15873" width="16.28515625" style="167" customWidth="1"/>
    <col min="15874" max="15874" width="9.140625" style="167"/>
    <col min="15875" max="15875" width="11.5703125" style="167" customWidth="1"/>
    <col min="15876" max="15876" width="11.85546875" style="167" customWidth="1"/>
    <col min="15877" max="15877" width="9.5703125" style="167" customWidth="1"/>
    <col min="15878" max="16124" width="9.140625" style="167"/>
    <col min="16125" max="16125" width="6.85546875" style="167" customWidth="1"/>
    <col min="16126" max="16126" width="39.5703125" style="167" customWidth="1"/>
    <col min="16127" max="16128" width="14.85546875" style="167" customWidth="1"/>
    <col min="16129" max="16129" width="16.28515625" style="167" customWidth="1"/>
    <col min="16130" max="16130" width="9.140625" style="167"/>
    <col min="16131" max="16131" width="11.5703125" style="167" customWidth="1"/>
    <col min="16132" max="16132" width="11.85546875" style="167" customWidth="1"/>
    <col min="16133" max="16133" width="9.5703125" style="167" customWidth="1"/>
    <col min="16134" max="16384" width="9.140625" style="167"/>
  </cols>
  <sheetData>
    <row r="1" spans="1:5" x14ac:dyDescent="0.25">
      <c r="A1" s="539"/>
      <c r="B1" s="539"/>
      <c r="C1" s="76"/>
      <c r="D1" s="291"/>
      <c r="E1" s="291" t="s">
        <v>691</v>
      </c>
    </row>
    <row r="2" spans="1:5" x14ac:dyDescent="0.25">
      <c r="A2" s="298"/>
      <c r="B2" s="76"/>
      <c r="C2" s="76"/>
      <c r="D2" s="291"/>
      <c r="E2" s="291" t="s">
        <v>638</v>
      </c>
    </row>
    <row r="3" spans="1:5" x14ac:dyDescent="0.25">
      <c r="A3" s="298"/>
      <c r="B3" s="495" t="s">
        <v>57</v>
      </c>
      <c r="C3" s="495"/>
      <c r="D3" s="495"/>
      <c r="E3" s="495"/>
    </row>
    <row r="4" spans="1:5" x14ac:dyDescent="0.25">
      <c r="A4" s="298"/>
      <c r="B4" s="76"/>
      <c r="C4" s="76"/>
      <c r="D4" s="291"/>
      <c r="E4" s="291" t="s">
        <v>639</v>
      </c>
    </row>
    <row r="5" spans="1:5" x14ac:dyDescent="0.25">
      <c r="A5" s="298"/>
      <c r="B5" s="76"/>
      <c r="C5" s="76"/>
      <c r="D5" s="291"/>
      <c r="E5" s="291" t="s">
        <v>548</v>
      </c>
    </row>
    <row r="6" spans="1:5" ht="14.25" customHeight="1" x14ac:dyDescent="0.25">
      <c r="C6" s="495" t="s">
        <v>902</v>
      </c>
      <c r="D6" s="495"/>
      <c r="E6" s="495"/>
    </row>
    <row r="7" spans="1:5" ht="14.25" customHeight="1" x14ac:dyDescent="0.25">
      <c r="C7" s="348"/>
      <c r="D7" s="298"/>
      <c r="E7" s="352" t="s">
        <v>706</v>
      </c>
    </row>
    <row r="8" spans="1:5" ht="14.25" customHeight="1" x14ac:dyDescent="0.25">
      <c r="B8" s="530" t="s">
        <v>603</v>
      </c>
      <c r="C8" s="530"/>
      <c r="D8" s="530"/>
      <c r="E8" s="530"/>
    </row>
    <row r="9" spans="1:5" ht="28.9" customHeight="1" x14ac:dyDescent="0.25">
      <c r="A9" s="170"/>
      <c r="B9" s="529" t="s">
        <v>709</v>
      </c>
      <c r="C9" s="529"/>
      <c r="D9" s="529"/>
      <c r="E9" s="529"/>
    </row>
    <row r="10" spans="1:5" ht="18.75" customHeight="1" x14ac:dyDescent="0.25">
      <c r="C10" s="171"/>
      <c r="D10" s="171"/>
      <c r="E10" s="172" t="s">
        <v>550</v>
      </c>
    </row>
    <row r="11" spans="1:5" ht="22.5" customHeight="1" x14ac:dyDescent="0.25">
      <c r="A11" s="173" t="s">
        <v>1</v>
      </c>
      <c r="B11" s="545" t="s">
        <v>640</v>
      </c>
      <c r="C11" s="547"/>
      <c r="D11" s="173" t="s">
        <v>4</v>
      </c>
      <c r="E11" s="173" t="s">
        <v>5</v>
      </c>
    </row>
    <row r="12" spans="1:5" ht="35.450000000000003" customHeight="1" x14ac:dyDescent="0.25">
      <c r="A12" s="174">
        <v>1</v>
      </c>
      <c r="B12" s="532" t="s">
        <v>642</v>
      </c>
      <c r="C12" s="533"/>
      <c r="D12" s="175">
        <v>64.900000000000006</v>
      </c>
      <c r="E12" s="175">
        <v>64.900000000000006</v>
      </c>
    </row>
    <row r="13" spans="1:5" s="178" customFormat="1" ht="35.450000000000003" customHeight="1" x14ac:dyDescent="0.25">
      <c r="A13" s="176" t="s">
        <v>608</v>
      </c>
      <c r="B13" s="532" t="s">
        <v>647</v>
      </c>
      <c r="C13" s="533"/>
      <c r="D13" s="179">
        <v>60.7</v>
      </c>
      <c r="E13" s="179">
        <v>60.7</v>
      </c>
    </row>
    <row r="14" spans="1:5" s="178" customFormat="1" ht="35.450000000000003" customHeight="1" x14ac:dyDescent="0.25">
      <c r="A14" s="174">
        <v>3</v>
      </c>
      <c r="B14" s="532" t="s">
        <v>645</v>
      </c>
      <c r="C14" s="533"/>
      <c r="D14" s="175">
        <v>58.9</v>
      </c>
      <c r="E14" s="175">
        <v>58.9</v>
      </c>
    </row>
    <row r="15" spans="1:5" s="178" customFormat="1" ht="35.450000000000003" customHeight="1" x14ac:dyDescent="0.25">
      <c r="A15" s="176" t="s">
        <v>610</v>
      </c>
      <c r="B15" s="532" t="s">
        <v>650</v>
      </c>
      <c r="C15" s="533"/>
      <c r="D15" s="175">
        <v>66.400000000000006</v>
      </c>
      <c r="E15" s="175">
        <v>66.400000000000006</v>
      </c>
    </row>
    <row r="16" spans="1:5" ht="35.450000000000003" customHeight="1" x14ac:dyDescent="0.25">
      <c r="A16" s="174">
        <v>5</v>
      </c>
      <c r="B16" s="532" t="s">
        <v>648</v>
      </c>
      <c r="C16" s="533"/>
      <c r="D16" s="175">
        <v>295.3</v>
      </c>
      <c r="E16" s="175">
        <v>295.3</v>
      </c>
    </row>
    <row r="17" spans="1:5" ht="35.450000000000003" customHeight="1" x14ac:dyDescent="0.25">
      <c r="A17" s="176" t="s">
        <v>698</v>
      </c>
      <c r="B17" s="532" t="s">
        <v>644</v>
      </c>
      <c r="C17" s="533"/>
      <c r="D17" s="175">
        <v>61.9</v>
      </c>
      <c r="E17" s="175">
        <v>61.9</v>
      </c>
    </row>
    <row r="18" spans="1:5" ht="35.450000000000003" customHeight="1" x14ac:dyDescent="0.25">
      <c r="A18" s="174">
        <v>7</v>
      </c>
      <c r="B18" s="532" t="s">
        <v>649</v>
      </c>
      <c r="C18" s="533"/>
      <c r="D18" s="175">
        <v>63.6</v>
      </c>
      <c r="E18" s="175">
        <v>63.6</v>
      </c>
    </row>
    <row r="19" spans="1:5" ht="35.450000000000003" customHeight="1" x14ac:dyDescent="0.25">
      <c r="A19" s="176" t="s">
        <v>699</v>
      </c>
      <c r="B19" s="532" t="s">
        <v>646</v>
      </c>
      <c r="C19" s="533"/>
      <c r="D19" s="175">
        <v>66.099999999999994</v>
      </c>
      <c r="E19" s="175">
        <v>66.099999999999994</v>
      </c>
    </row>
    <row r="20" spans="1:5" ht="35.450000000000003" customHeight="1" x14ac:dyDescent="0.25">
      <c r="A20" s="174">
        <v>9</v>
      </c>
      <c r="B20" s="532" t="s">
        <v>651</v>
      </c>
      <c r="C20" s="533"/>
      <c r="D20" s="179">
        <v>59.5</v>
      </c>
      <c r="E20" s="179">
        <v>59.5</v>
      </c>
    </row>
    <row r="21" spans="1:5" ht="18.75" customHeight="1" x14ac:dyDescent="0.25">
      <c r="A21" s="180"/>
      <c r="B21" s="542" t="s">
        <v>652</v>
      </c>
      <c r="C21" s="544"/>
      <c r="D21" s="181">
        <f>SUM(D12:D20)</f>
        <v>797.30000000000007</v>
      </c>
      <c r="E21" s="181">
        <f>SUM(E12:E20)</f>
        <v>797.30000000000007</v>
      </c>
    </row>
    <row r="24" spans="1:5" x14ac:dyDescent="0.25">
      <c r="C24" s="182"/>
      <c r="D24" s="182"/>
      <c r="E24" s="182"/>
    </row>
  </sheetData>
  <mergeCells count="16"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  <mergeCell ref="B12:C12"/>
    <mergeCell ref="B3:E3"/>
    <mergeCell ref="B8:E8"/>
    <mergeCell ref="B9:E9"/>
    <mergeCell ref="A1:B1"/>
    <mergeCell ref="B11:C11"/>
    <mergeCell ref="C6:E6"/>
  </mergeCell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3"/>
  <sheetViews>
    <sheetView tabSelected="1" topLeftCell="A4" workbookViewId="0">
      <selection activeCell="N18" sqref="N18"/>
    </sheetView>
  </sheetViews>
  <sheetFormatPr defaultColWidth="9.140625" defaultRowHeight="15.75" x14ac:dyDescent="0.25"/>
  <cols>
    <col min="1" max="1" width="6.85546875" style="167" customWidth="1"/>
    <col min="2" max="2" width="41.42578125" style="167" customWidth="1"/>
    <col min="3" max="3" width="13.140625" style="167" customWidth="1"/>
    <col min="4" max="4" width="14" style="167" customWidth="1"/>
    <col min="5" max="5" width="12.5703125" style="167" customWidth="1"/>
    <col min="6" max="256" width="9.140625" style="167"/>
    <col min="257" max="257" width="6.85546875" style="167" customWidth="1"/>
    <col min="258" max="258" width="41.42578125" style="167" customWidth="1"/>
    <col min="259" max="259" width="13.140625" style="167" customWidth="1"/>
    <col min="260" max="260" width="14" style="167" customWidth="1"/>
    <col min="261" max="261" width="12.5703125" style="167" customWidth="1"/>
    <col min="262" max="512" width="9.140625" style="167"/>
    <col min="513" max="513" width="6.85546875" style="167" customWidth="1"/>
    <col min="514" max="514" width="41.42578125" style="167" customWidth="1"/>
    <col min="515" max="515" width="13.140625" style="167" customWidth="1"/>
    <col min="516" max="516" width="14" style="167" customWidth="1"/>
    <col min="517" max="517" width="12.5703125" style="167" customWidth="1"/>
    <col min="518" max="768" width="9.140625" style="167"/>
    <col min="769" max="769" width="6.85546875" style="167" customWidth="1"/>
    <col min="770" max="770" width="41.42578125" style="167" customWidth="1"/>
    <col min="771" max="771" width="13.140625" style="167" customWidth="1"/>
    <col min="772" max="772" width="14" style="167" customWidth="1"/>
    <col min="773" max="773" width="12.5703125" style="167" customWidth="1"/>
    <col min="774" max="1024" width="9.140625" style="167"/>
    <col min="1025" max="1025" width="6.85546875" style="167" customWidth="1"/>
    <col min="1026" max="1026" width="41.42578125" style="167" customWidth="1"/>
    <col min="1027" max="1027" width="13.140625" style="167" customWidth="1"/>
    <col min="1028" max="1028" width="14" style="167" customWidth="1"/>
    <col min="1029" max="1029" width="12.5703125" style="167" customWidth="1"/>
    <col min="1030" max="1280" width="9.140625" style="167"/>
    <col min="1281" max="1281" width="6.85546875" style="167" customWidth="1"/>
    <col min="1282" max="1282" width="41.42578125" style="167" customWidth="1"/>
    <col min="1283" max="1283" width="13.140625" style="167" customWidth="1"/>
    <col min="1284" max="1284" width="14" style="167" customWidth="1"/>
    <col min="1285" max="1285" width="12.5703125" style="167" customWidth="1"/>
    <col min="1286" max="1536" width="9.140625" style="167"/>
    <col min="1537" max="1537" width="6.85546875" style="167" customWidth="1"/>
    <col min="1538" max="1538" width="41.42578125" style="167" customWidth="1"/>
    <col min="1539" max="1539" width="13.140625" style="167" customWidth="1"/>
    <col min="1540" max="1540" width="14" style="167" customWidth="1"/>
    <col min="1541" max="1541" width="12.5703125" style="167" customWidth="1"/>
    <col min="1542" max="1792" width="9.140625" style="167"/>
    <col min="1793" max="1793" width="6.85546875" style="167" customWidth="1"/>
    <col min="1794" max="1794" width="41.42578125" style="167" customWidth="1"/>
    <col min="1795" max="1795" width="13.140625" style="167" customWidth="1"/>
    <col min="1796" max="1796" width="14" style="167" customWidth="1"/>
    <col min="1797" max="1797" width="12.5703125" style="167" customWidth="1"/>
    <col min="1798" max="2048" width="9.140625" style="167"/>
    <col min="2049" max="2049" width="6.85546875" style="167" customWidth="1"/>
    <col min="2050" max="2050" width="41.42578125" style="167" customWidth="1"/>
    <col min="2051" max="2051" width="13.140625" style="167" customWidth="1"/>
    <col min="2052" max="2052" width="14" style="167" customWidth="1"/>
    <col min="2053" max="2053" width="12.5703125" style="167" customWidth="1"/>
    <col min="2054" max="2304" width="9.140625" style="167"/>
    <col min="2305" max="2305" width="6.85546875" style="167" customWidth="1"/>
    <col min="2306" max="2306" width="41.42578125" style="167" customWidth="1"/>
    <col min="2307" max="2307" width="13.140625" style="167" customWidth="1"/>
    <col min="2308" max="2308" width="14" style="167" customWidth="1"/>
    <col min="2309" max="2309" width="12.5703125" style="167" customWidth="1"/>
    <col min="2310" max="2560" width="9.140625" style="167"/>
    <col min="2561" max="2561" width="6.85546875" style="167" customWidth="1"/>
    <col min="2562" max="2562" width="41.42578125" style="167" customWidth="1"/>
    <col min="2563" max="2563" width="13.140625" style="167" customWidth="1"/>
    <col min="2564" max="2564" width="14" style="167" customWidth="1"/>
    <col min="2565" max="2565" width="12.5703125" style="167" customWidth="1"/>
    <col min="2566" max="2816" width="9.140625" style="167"/>
    <col min="2817" max="2817" width="6.85546875" style="167" customWidth="1"/>
    <col min="2818" max="2818" width="41.42578125" style="167" customWidth="1"/>
    <col min="2819" max="2819" width="13.140625" style="167" customWidth="1"/>
    <col min="2820" max="2820" width="14" style="167" customWidth="1"/>
    <col min="2821" max="2821" width="12.5703125" style="167" customWidth="1"/>
    <col min="2822" max="3072" width="9.140625" style="167"/>
    <col min="3073" max="3073" width="6.85546875" style="167" customWidth="1"/>
    <col min="3074" max="3074" width="41.42578125" style="167" customWidth="1"/>
    <col min="3075" max="3075" width="13.140625" style="167" customWidth="1"/>
    <col min="3076" max="3076" width="14" style="167" customWidth="1"/>
    <col min="3077" max="3077" width="12.5703125" style="167" customWidth="1"/>
    <col min="3078" max="3328" width="9.140625" style="167"/>
    <col min="3329" max="3329" width="6.85546875" style="167" customWidth="1"/>
    <col min="3330" max="3330" width="41.42578125" style="167" customWidth="1"/>
    <col min="3331" max="3331" width="13.140625" style="167" customWidth="1"/>
    <col min="3332" max="3332" width="14" style="167" customWidth="1"/>
    <col min="3333" max="3333" width="12.5703125" style="167" customWidth="1"/>
    <col min="3334" max="3584" width="9.140625" style="167"/>
    <col min="3585" max="3585" width="6.85546875" style="167" customWidth="1"/>
    <col min="3586" max="3586" width="41.42578125" style="167" customWidth="1"/>
    <col min="3587" max="3587" width="13.140625" style="167" customWidth="1"/>
    <col min="3588" max="3588" width="14" style="167" customWidth="1"/>
    <col min="3589" max="3589" width="12.5703125" style="167" customWidth="1"/>
    <col min="3590" max="3840" width="9.140625" style="167"/>
    <col min="3841" max="3841" width="6.85546875" style="167" customWidth="1"/>
    <col min="3842" max="3842" width="41.42578125" style="167" customWidth="1"/>
    <col min="3843" max="3843" width="13.140625" style="167" customWidth="1"/>
    <col min="3844" max="3844" width="14" style="167" customWidth="1"/>
    <col min="3845" max="3845" width="12.5703125" style="167" customWidth="1"/>
    <col min="3846" max="4096" width="9.140625" style="167"/>
    <col min="4097" max="4097" width="6.85546875" style="167" customWidth="1"/>
    <col min="4098" max="4098" width="41.42578125" style="167" customWidth="1"/>
    <col min="4099" max="4099" width="13.140625" style="167" customWidth="1"/>
    <col min="4100" max="4100" width="14" style="167" customWidth="1"/>
    <col min="4101" max="4101" width="12.5703125" style="167" customWidth="1"/>
    <col min="4102" max="4352" width="9.140625" style="167"/>
    <col min="4353" max="4353" width="6.85546875" style="167" customWidth="1"/>
    <col min="4354" max="4354" width="41.42578125" style="167" customWidth="1"/>
    <col min="4355" max="4355" width="13.140625" style="167" customWidth="1"/>
    <col min="4356" max="4356" width="14" style="167" customWidth="1"/>
    <col min="4357" max="4357" width="12.5703125" style="167" customWidth="1"/>
    <col min="4358" max="4608" width="9.140625" style="167"/>
    <col min="4609" max="4609" width="6.85546875" style="167" customWidth="1"/>
    <col min="4610" max="4610" width="41.42578125" style="167" customWidth="1"/>
    <col min="4611" max="4611" width="13.140625" style="167" customWidth="1"/>
    <col min="4612" max="4612" width="14" style="167" customWidth="1"/>
    <col min="4613" max="4613" width="12.5703125" style="167" customWidth="1"/>
    <col min="4614" max="4864" width="9.140625" style="167"/>
    <col min="4865" max="4865" width="6.85546875" style="167" customWidth="1"/>
    <col min="4866" max="4866" width="41.42578125" style="167" customWidth="1"/>
    <col min="4867" max="4867" width="13.140625" style="167" customWidth="1"/>
    <col min="4868" max="4868" width="14" style="167" customWidth="1"/>
    <col min="4869" max="4869" width="12.5703125" style="167" customWidth="1"/>
    <col min="4870" max="5120" width="9.140625" style="167"/>
    <col min="5121" max="5121" width="6.85546875" style="167" customWidth="1"/>
    <col min="5122" max="5122" width="41.42578125" style="167" customWidth="1"/>
    <col min="5123" max="5123" width="13.140625" style="167" customWidth="1"/>
    <col min="5124" max="5124" width="14" style="167" customWidth="1"/>
    <col min="5125" max="5125" width="12.5703125" style="167" customWidth="1"/>
    <col min="5126" max="5376" width="9.140625" style="167"/>
    <col min="5377" max="5377" width="6.85546875" style="167" customWidth="1"/>
    <col min="5378" max="5378" width="41.42578125" style="167" customWidth="1"/>
    <col min="5379" max="5379" width="13.140625" style="167" customWidth="1"/>
    <col min="5380" max="5380" width="14" style="167" customWidth="1"/>
    <col min="5381" max="5381" width="12.5703125" style="167" customWidth="1"/>
    <col min="5382" max="5632" width="9.140625" style="167"/>
    <col min="5633" max="5633" width="6.85546875" style="167" customWidth="1"/>
    <col min="5634" max="5634" width="41.42578125" style="167" customWidth="1"/>
    <col min="5635" max="5635" width="13.140625" style="167" customWidth="1"/>
    <col min="5636" max="5636" width="14" style="167" customWidth="1"/>
    <col min="5637" max="5637" width="12.5703125" style="167" customWidth="1"/>
    <col min="5638" max="5888" width="9.140625" style="167"/>
    <col min="5889" max="5889" width="6.85546875" style="167" customWidth="1"/>
    <col min="5890" max="5890" width="41.42578125" style="167" customWidth="1"/>
    <col min="5891" max="5891" width="13.140625" style="167" customWidth="1"/>
    <col min="5892" max="5892" width="14" style="167" customWidth="1"/>
    <col min="5893" max="5893" width="12.5703125" style="167" customWidth="1"/>
    <col min="5894" max="6144" width="9.140625" style="167"/>
    <col min="6145" max="6145" width="6.85546875" style="167" customWidth="1"/>
    <col min="6146" max="6146" width="41.42578125" style="167" customWidth="1"/>
    <col min="6147" max="6147" width="13.140625" style="167" customWidth="1"/>
    <col min="6148" max="6148" width="14" style="167" customWidth="1"/>
    <col min="6149" max="6149" width="12.5703125" style="167" customWidth="1"/>
    <col min="6150" max="6400" width="9.140625" style="167"/>
    <col min="6401" max="6401" width="6.85546875" style="167" customWidth="1"/>
    <col min="6402" max="6402" width="41.42578125" style="167" customWidth="1"/>
    <col min="6403" max="6403" width="13.140625" style="167" customWidth="1"/>
    <col min="6404" max="6404" width="14" style="167" customWidth="1"/>
    <col min="6405" max="6405" width="12.5703125" style="167" customWidth="1"/>
    <col min="6406" max="6656" width="9.140625" style="167"/>
    <col min="6657" max="6657" width="6.85546875" style="167" customWidth="1"/>
    <col min="6658" max="6658" width="41.42578125" style="167" customWidth="1"/>
    <col min="6659" max="6659" width="13.140625" style="167" customWidth="1"/>
    <col min="6660" max="6660" width="14" style="167" customWidth="1"/>
    <col min="6661" max="6661" width="12.5703125" style="167" customWidth="1"/>
    <col min="6662" max="6912" width="9.140625" style="167"/>
    <col min="6913" max="6913" width="6.85546875" style="167" customWidth="1"/>
    <col min="6914" max="6914" width="41.42578125" style="167" customWidth="1"/>
    <col min="6915" max="6915" width="13.140625" style="167" customWidth="1"/>
    <col min="6916" max="6916" width="14" style="167" customWidth="1"/>
    <col min="6917" max="6917" width="12.5703125" style="167" customWidth="1"/>
    <col min="6918" max="7168" width="9.140625" style="167"/>
    <col min="7169" max="7169" width="6.85546875" style="167" customWidth="1"/>
    <col min="7170" max="7170" width="41.42578125" style="167" customWidth="1"/>
    <col min="7171" max="7171" width="13.140625" style="167" customWidth="1"/>
    <col min="7172" max="7172" width="14" style="167" customWidth="1"/>
    <col min="7173" max="7173" width="12.5703125" style="167" customWidth="1"/>
    <col min="7174" max="7424" width="9.140625" style="167"/>
    <col min="7425" max="7425" width="6.85546875" style="167" customWidth="1"/>
    <col min="7426" max="7426" width="41.42578125" style="167" customWidth="1"/>
    <col min="7427" max="7427" width="13.140625" style="167" customWidth="1"/>
    <col min="7428" max="7428" width="14" style="167" customWidth="1"/>
    <col min="7429" max="7429" width="12.5703125" style="167" customWidth="1"/>
    <col min="7430" max="7680" width="9.140625" style="167"/>
    <col min="7681" max="7681" width="6.85546875" style="167" customWidth="1"/>
    <col min="7682" max="7682" width="41.42578125" style="167" customWidth="1"/>
    <col min="7683" max="7683" width="13.140625" style="167" customWidth="1"/>
    <col min="7684" max="7684" width="14" style="167" customWidth="1"/>
    <col min="7685" max="7685" width="12.5703125" style="167" customWidth="1"/>
    <col min="7686" max="7936" width="9.140625" style="167"/>
    <col min="7937" max="7937" width="6.85546875" style="167" customWidth="1"/>
    <col min="7938" max="7938" width="41.42578125" style="167" customWidth="1"/>
    <col min="7939" max="7939" width="13.140625" style="167" customWidth="1"/>
    <col min="7940" max="7940" width="14" style="167" customWidth="1"/>
    <col min="7941" max="7941" width="12.5703125" style="167" customWidth="1"/>
    <col min="7942" max="8192" width="9.140625" style="167"/>
    <col min="8193" max="8193" width="6.85546875" style="167" customWidth="1"/>
    <col min="8194" max="8194" width="41.42578125" style="167" customWidth="1"/>
    <col min="8195" max="8195" width="13.140625" style="167" customWidth="1"/>
    <col min="8196" max="8196" width="14" style="167" customWidth="1"/>
    <col min="8197" max="8197" width="12.5703125" style="167" customWidth="1"/>
    <col min="8198" max="8448" width="9.140625" style="167"/>
    <col min="8449" max="8449" width="6.85546875" style="167" customWidth="1"/>
    <col min="8450" max="8450" width="41.42578125" style="167" customWidth="1"/>
    <col min="8451" max="8451" width="13.140625" style="167" customWidth="1"/>
    <col min="8452" max="8452" width="14" style="167" customWidth="1"/>
    <col min="8453" max="8453" width="12.5703125" style="167" customWidth="1"/>
    <col min="8454" max="8704" width="9.140625" style="167"/>
    <col min="8705" max="8705" width="6.85546875" style="167" customWidth="1"/>
    <col min="8706" max="8706" width="41.42578125" style="167" customWidth="1"/>
    <col min="8707" max="8707" width="13.140625" style="167" customWidth="1"/>
    <col min="8708" max="8708" width="14" style="167" customWidth="1"/>
    <col min="8709" max="8709" width="12.5703125" style="167" customWidth="1"/>
    <col min="8710" max="8960" width="9.140625" style="167"/>
    <col min="8961" max="8961" width="6.85546875" style="167" customWidth="1"/>
    <col min="8962" max="8962" width="41.42578125" style="167" customWidth="1"/>
    <col min="8963" max="8963" width="13.140625" style="167" customWidth="1"/>
    <col min="8964" max="8964" width="14" style="167" customWidth="1"/>
    <col min="8965" max="8965" width="12.5703125" style="167" customWidth="1"/>
    <col min="8966" max="9216" width="9.140625" style="167"/>
    <col min="9217" max="9217" width="6.85546875" style="167" customWidth="1"/>
    <col min="9218" max="9218" width="41.42578125" style="167" customWidth="1"/>
    <col min="9219" max="9219" width="13.140625" style="167" customWidth="1"/>
    <col min="9220" max="9220" width="14" style="167" customWidth="1"/>
    <col min="9221" max="9221" width="12.5703125" style="167" customWidth="1"/>
    <col min="9222" max="9472" width="9.140625" style="167"/>
    <col min="9473" max="9473" width="6.85546875" style="167" customWidth="1"/>
    <col min="9474" max="9474" width="41.42578125" style="167" customWidth="1"/>
    <col min="9475" max="9475" width="13.140625" style="167" customWidth="1"/>
    <col min="9476" max="9476" width="14" style="167" customWidth="1"/>
    <col min="9477" max="9477" width="12.5703125" style="167" customWidth="1"/>
    <col min="9478" max="9728" width="9.140625" style="167"/>
    <col min="9729" max="9729" width="6.85546875" style="167" customWidth="1"/>
    <col min="9730" max="9730" width="41.42578125" style="167" customWidth="1"/>
    <col min="9731" max="9731" width="13.140625" style="167" customWidth="1"/>
    <col min="9732" max="9732" width="14" style="167" customWidth="1"/>
    <col min="9733" max="9733" width="12.5703125" style="167" customWidth="1"/>
    <col min="9734" max="9984" width="9.140625" style="167"/>
    <col min="9985" max="9985" width="6.85546875" style="167" customWidth="1"/>
    <col min="9986" max="9986" width="41.42578125" style="167" customWidth="1"/>
    <col min="9987" max="9987" width="13.140625" style="167" customWidth="1"/>
    <col min="9988" max="9988" width="14" style="167" customWidth="1"/>
    <col min="9989" max="9989" width="12.5703125" style="167" customWidth="1"/>
    <col min="9990" max="10240" width="9.140625" style="167"/>
    <col min="10241" max="10241" width="6.85546875" style="167" customWidth="1"/>
    <col min="10242" max="10242" width="41.42578125" style="167" customWidth="1"/>
    <col min="10243" max="10243" width="13.140625" style="167" customWidth="1"/>
    <col min="10244" max="10244" width="14" style="167" customWidth="1"/>
    <col min="10245" max="10245" width="12.5703125" style="167" customWidth="1"/>
    <col min="10246" max="10496" width="9.140625" style="167"/>
    <col min="10497" max="10497" width="6.85546875" style="167" customWidth="1"/>
    <col min="10498" max="10498" width="41.42578125" style="167" customWidth="1"/>
    <col min="10499" max="10499" width="13.140625" style="167" customWidth="1"/>
    <col min="10500" max="10500" width="14" style="167" customWidth="1"/>
    <col min="10501" max="10501" width="12.5703125" style="167" customWidth="1"/>
    <col min="10502" max="10752" width="9.140625" style="167"/>
    <col min="10753" max="10753" width="6.85546875" style="167" customWidth="1"/>
    <col min="10754" max="10754" width="41.42578125" style="167" customWidth="1"/>
    <col min="10755" max="10755" width="13.140625" style="167" customWidth="1"/>
    <col min="10756" max="10756" width="14" style="167" customWidth="1"/>
    <col min="10757" max="10757" width="12.5703125" style="167" customWidth="1"/>
    <col min="10758" max="11008" width="9.140625" style="167"/>
    <col min="11009" max="11009" width="6.85546875" style="167" customWidth="1"/>
    <col min="11010" max="11010" width="41.42578125" style="167" customWidth="1"/>
    <col min="11011" max="11011" width="13.140625" style="167" customWidth="1"/>
    <col min="11012" max="11012" width="14" style="167" customWidth="1"/>
    <col min="11013" max="11013" width="12.5703125" style="167" customWidth="1"/>
    <col min="11014" max="11264" width="9.140625" style="167"/>
    <col min="11265" max="11265" width="6.85546875" style="167" customWidth="1"/>
    <col min="11266" max="11266" width="41.42578125" style="167" customWidth="1"/>
    <col min="11267" max="11267" width="13.140625" style="167" customWidth="1"/>
    <col min="11268" max="11268" width="14" style="167" customWidth="1"/>
    <col min="11269" max="11269" width="12.5703125" style="167" customWidth="1"/>
    <col min="11270" max="11520" width="9.140625" style="167"/>
    <col min="11521" max="11521" width="6.85546875" style="167" customWidth="1"/>
    <col min="11522" max="11522" width="41.42578125" style="167" customWidth="1"/>
    <col min="11523" max="11523" width="13.140625" style="167" customWidth="1"/>
    <col min="11524" max="11524" width="14" style="167" customWidth="1"/>
    <col min="11525" max="11525" width="12.5703125" style="167" customWidth="1"/>
    <col min="11526" max="11776" width="9.140625" style="167"/>
    <col min="11777" max="11777" width="6.85546875" style="167" customWidth="1"/>
    <col min="11778" max="11778" width="41.42578125" style="167" customWidth="1"/>
    <col min="11779" max="11779" width="13.140625" style="167" customWidth="1"/>
    <col min="11780" max="11780" width="14" style="167" customWidth="1"/>
    <col min="11781" max="11781" width="12.5703125" style="167" customWidth="1"/>
    <col min="11782" max="12032" width="9.140625" style="167"/>
    <col min="12033" max="12033" width="6.85546875" style="167" customWidth="1"/>
    <col min="12034" max="12034" width="41.42578125" style="167" customWidth="1"/>
    <col min="12035" max="12035" width="13.140625" style="167" customWidth="1"/>
    <col min="12036" max="12036" width="14" style="167" customWidth="1"/>
    <col min="12037" max="12037" width="12.5703125" style="167" customWidth="1"/>
    <col min="12038" max="12288" width="9.140625" style="167"/>
    <col min="12289" max="12289" width="6.85546875" style="167" customWidth="1"/>
    <col min="12290" max="12290" width="41.42578125" style="167" customWidth="1"/>
    <col min="12291" max="12291" width="13.140625" style="167" customWidth="1"/>
    <col min="12292" max="12292" width="14" style="167" customWidth="1"/>
    <col min="12293" max="12293" width="12.5703125" style="167" customWidth="1"/>
    <col min="12294" max="12544" width="9.140625" style="167"/>
    <col min="12545" max="12545" width="6.85546875" style="167" customWidth="1"/>
    <col min="12546" max="12546" width="41.42578125" style="167" customWidth="1"/>
    <col min="12547" max="12547" width="13.140625" style="167" customWidth="1"/>
    <col min="12548" max="12548" width="14" style="167" customWidth="1"/>
    <col min="12549" max="12549" width="12.5703125" style="167" customWidth="1"/>
    <col min="12550" max="12800" width="9.140625" style="167"/>
    <col min="12801" max="12801" width="6.85546875" style="167" customWidth="1"/>
    <col min="12802" max="12802" width="41.42578125" style="167" customWidth="1"/>
    <col min="12803" max="12803" width="13.140625" style="167" customWidth="1"/>
    <col min="12804" max="12804" width="14" style="167" customWidth="1"/>
    <col min="12805" max="12805" width="12.5703125" style="167" customWidth="1"/>
    <col min="12806" max="13056" width="9.140625" style="167"/>
    <col min="13057" max="13057" width="6.85546875" style="167" customWidth="1"/>
    <col min="13058" max="13058" width="41.42578125" style="167" customWidth="1"/>
    <col min="13059" max="13059" width="13.140625" style="167" customWidth="1"/>
    <col min="13060" max="13060" width="14" style="167" customWidth="1"/>
    <col min="13061" max="13061" width="12.5703125" style="167" customWidth="1"/>
    <col min="13062" max="13312" width="9.140625" style="167"/>
    <col min="13313" max="13313" width="6.85546875" style="167" customWidth="1"/>
    <col min="13314" max="13314" width="41.42578125" style="167" customWidth="1"/>
    <col min="13315" max="13315" width="13.140625" style="167" customWidth="1"/>
    <col min="13316" max="13316" width="14" style="167" customWidth="1"/>
    <col min="13317" max="13317" width="12.5703125" style="167" customWidth="1"/>
    <col min="13318" max="13568" width="9.140625" style="167"/>
    <col min="13569" max="13569" width="6.85546875" style="167" customWidth="1"/>
    <col min="13570" max="13570" width="41.42578125" style="167" customWidth="1"/>
    <col min="13571" max="13571" width="13.140625" style="167" customWidth="1"/>
    <col min="13572" max="13572" width="14" style="167" customWidth="1"/>
    <col min="13573" max="13573" width="12.5703125" style="167" customWidth="1"/>
    <col min="13574" max="13824" width="9.140625" style="167"/>
    <col min="13825" max="13825" width="6.85546875" style="167" customWidth="1"/>
    <col min="13826" max="13826" width="41.42578125" style="167" customWidth="1"/>
    <col min="13827" max="13827" width="13.140625" style="167" customWidth="1"/>
    <col min="13828" max="13828" width="14" style="167" customWidth="1"/>
    <col min="13829" max="13829" width="12.5703125" style="167" customWidth="1"/>
    <col min="13830" max="14080" width="9.140625" style="167"/>
    <col min="14081" max="14081" width="6.85546875" style="167" customWidth="1"/>
    <col min="14082" max="14082" width="41.42578125" style="167" customWidth="1"/>
    <col min="14083" max="14083" width="13.140625" style="167" customWidth="1"/>
    <col min="14084" max="14084" width="14" style="167" customWidth="1"/>
    <col min="14085" max="14085" width="12.5703125" style="167" customWidth="1"/>
    <col min="14086" max="14336" width="9.140625" style="167"/>
    <col min="14337" max="14337" width="6.85546875" style="167" customWidth="1"/>
    <col min="14338" max="14338" width="41.42578125" style="167" customWidth="1"/>
    <col min="14339" max="14339" width="13.140625" style="167" customWidth="1"/>
    <col min="14340" max="14340" width="14" style="167" customWidth="1"/>
    <col min="14341" max="14341" width="12.5703125" style="167" customWidth="1"/>
    <col min="14342" max="14592" width="9.140625" style="167"/>
    <col min="14593" max="14593" width="6.85546875" style="167" customWidth="1"/>
    <col min="14594" max="14594" width="41.42578125" style="167" customWidth="1"/>
    <col min="14595" max="14595" width="13.140625" style="167" customWidth="1"/>
    <col min="14596" max="14596" width="14" style="167" customWidth="1"/>
    <col min="14597" max="14597" width="12.5703125" style="167" customWidth="1"/>
    <col min="14598" max="14848" width="9.140625" style="167"/>
    <col min="14849" max="14849" width="6.85546875" style="167" customWidth="1"/>
    <col min="14850" max="14850" width="41.42578125" style="167" customWidth="1"/>
    <col min="14851" max="14851" width="13.140625" style="167" customWidth="1"/>
    <col min="14852" max="14852" width="14" style="167" customWidth="1"/>
    <col min="14853" max="14853" width="12.5703125" style="167" customWidth="1"/>
    <col min="14854" max="15104" width="9.140625" style="167"/>
    <col min="15105" max="15105" width="6.85546875" style="167" customWidth="1"/>
    <col min="15106" max="15106" width="41.42578125" style="167" customWidth="1"/>
    <col min="15107" max="15107" width="13.140625" style="167" customWidth="1"/>
    <col min="15108" max="15108" width="14" style="167" customWidth="1"/>
    <col min="15109" max="15109" width="12.5703125" style="167" customWidth="1"/>
    <col min="15110" max="15360" width="9.140625" style="167"/>
    <col min="15361" max="15361" width="6.85546875" style="167" customWidth="1"/>
    <col min="15362" max="15362" width="41.42578125" style="167" customWidth="1"/>
    <col min="15363" max="15363" width="13.140625" style="167" customWidth="1"/>
    <col min="15364" max="15364" width="14" style="167" customWidth="1"/>
    <col min="15365" max="15365" width="12.5703125" style="167" customWidth="1"/>
    <col min="15366" max="15616" width="9.140625" style="167"/>
    <col min="15617" max="15617" width="6.85546875" style="167" customWidth="1"/>
    <col min="15618" max="15618" width="41.42578125" style="167" customWidth="1"/>
    <col min="15619" max="15619" width="13.140625" style="167" customWidth="1"/>
    <col min="15620" max="15620" width="14" style="167" customWidth="1"/>
    <col min="15621" max="15621" width="12.5703125" style="167" customWidth="1"/>
    <col min="15622" max="15872" width="9.140625" style="167"/>
    <col min="15873" max="15873" width="6.85546875" style="167" customWidth="1"/>
    <col min="15874" max="15874" width="41.42578125" style="167" customWidth="1"/>
    <col min="15875" max="15875" width="13.140625" style="167" customWidth="1"/>
    <col min="15876" max="15876" width="14" style="167" customWidth="1"/>
    <col min="15877" max="15877" width="12.5703125" style="167" customWidth="1"/>
    <col min="15878" max="16128" width="9.140625" style="167"/>
    <col min="16129" max="16129" width="6.85546875" style="167" customWidth="1"/>
    <col min="16130" max="16130" width="41.42578125" style="167" customWidth="1"/>
    <col min="16131" max="16131" width="13.140625" style="167" customWidth="1"/>
    <col min="16132" max="16132" width="14" style="167" customWidth="1"/>
    <col min="16133" max="16133" width="12.5703125" style="167" customWidth="1"/>
    <col min="16134" max="16384" width="9.140625" style="167"/>
  </cols>
  <sheetData>
    <row r="1" spans="1:5" x14ac:dyDescent="0.25">
      <c r="A1" s="539"/>
      <c r="B1" s="539"/>
      <c r="C1" s="495" t="s">
        <v>692</v>
      </c>
      <c r="D1" s="495"/>
      <c r="E1" s="495"/>
    </row>
    <row r="2" spans="1:5" x14ac:dyDescent="0.25">
      <c r="A2" s="75"/>
      <c r="B2" s="75"/>
      <c r="C2" s="75"/>
      <c r="D2" s="75"/>
      <c r="E2" s="75" t="s">
        <v>49</v>
      </c>
    </row>
    <row r="3" spans="1:5" x14ac:dyDescent="0.25">
      <c r="A3" s="75"/>
      <c r="B3" s="75"/>
      <c r="C3" s="75"/>
      <c r="D3" s="75"/>
      <c r="E3" s="75" t="s">
        <v>57</v>
      </c>
    </row>
    <row r="4" spans="1:5" x14ac:dyDescent="0.25">
      <c r="A4" s="495" t="s">
        <v>28</v>
      </c>
      <c r="B4" s="495"/>
      <c r="C4" s="495"/>
      <c r="D4" s="495"/>
      <c r="E4" s="495"/>
    </row>
    <row r="5" spans="1:5" x14ac:dyDescent="0.25">
      <c r="A5" s="189"/>
      <c r="B5" s="495" t="s">
        <v>710</v>
      </c>
      <c r="C5" s="495"/>
      <c r="D5" s="495"/>
      <c r="E5" s="495"/>
    </row>
    <row r="6" spans="1:5" x14ac:dyDescent="0.25">
      <c r="A6" s="548" t="s">
        <v>711</v>
      </c>
      <c r="B6" s="548"/>
      <c r="C6" s="548"/>
      <c r="D6" s="548"/>
      <c r="E6" s="548"/>
    </row>
    <row r="7" spans="1:5" x14ac:dyDescent="0.25">
      <c r="A7" s="189"/>
      <c r="C7" s="548" t="s">
        <v>902</v>
      </c>
      <c r="D7" s="548"/>
      <c r="E7" s="548"/>
    </row>
    <row r="8" spans="1:5" ht="48.6" customHeight="1" x14ac:dyDescent="0.25">
      <c r="A8" s="552" t="s">
        <v>683</v>
      </c>
      <c r="B8" s="552"/>
      <c r="C8" s="552"/>
      <c r="D8" s="552"/>
      <c r="E8" s="552"/>
    </row>
    <row r="9" spans="1:5" x14ac:dyDescent="0.25">
      <c r="C9" s="171"/>
      <c r="D9" s="171"/>
      <c r="E9" s="189" t="s">
        <v>550</v>
      </c>
    </row>
    <row r="10" spans="1:5" x14ac:dyDescent="0.25">
      <c r="A10" s="190" t="s">
        <v>1</v>
      </c>
      <c r="B10" s="190" t="s">
        <v>654</v>
      </c>
      <c r="C10" s="190" t="s">
        <v>655</v>
      </c>
      <c r="D10" s="190" t="s">
        <v>3</v>
      </c>
      <c r="E10" s="190" t="s">
        <v>4</v>
      </c>
    </row>
    <row r="11" spans="1:5" ht="45" x14ac:dyDescent="0.25">
      <c r="A11" s="191" t="s">
        <v>641</v>
      </c>
      <c r="B11" s="192" t="s">
        <v>656</v>
      </c>
      <c r="C11" s="193">
        <f>+C12</f>
        <v>5737.7</v>
      </c>
      <c r="D11" s="193">
        <f>+D12</f>
        <v>0</v>
      </c>
      <c r="E11" s="193">
        <f>+E12</f>
        <v>0</v>
      </c>
    </row>
    <row r="12" spans="1:5" s="178" customFormat="1" x14ac:dyDescent="0.25">
      <c r="A12" s="194" t="s">
        <v>657</v>
      </c>
      <c r="B12" s="195" t="s">
        <v>658</v>
      </c>
      <c r="C12" s="196">
        <f>SUM(C13:C14)</f>
        <v>5737.7</v>
      </c>
      <c r="D12" s="196">
        <f>SUM(D13:D14)</f>
        <v>0</v>
      </c>
      <c r="E12" s="196">
        <f>SUM(E13:E14)</f>
        <v>0</v>
      </c>
    </row>
    <row r="13" spans="1:5" s="178" customFormat="1" ht="30" x14ac:dyDescent="0.25">
      <c r="A13" s="194"/>
      <c r="B13" s="197" t="s">
        <v>659</v>
      </c>
      <c r="C13" s="196">
        <v>5737.7</v>
      </c>
      <c r="D13" s="196">
        <v>0</v>
      </c>
      <c r="E13" s="196">
        <v>0</v>
      </c>
    </row>
    <row r="14" spans="1:5" x14ac:dyDescent="0.25">
      <c r="A14" s="198"/>
      <c r="B14" s="197" t="s">
        <v>660</v>
      </c>
      <c r="C14" s="199">
        <v>0</v>
      </c>
      <c r="D14" s="199">
        <v>0</v>
      </c>
      <c r="E14" s="199">
        <v>0</v>
      </c>
    </row>
    <row r="15" spans="1:5" x14ac:dyDescent="0.25">
      <c r="A15" s="194" t="s">
        <v>661</v>
      </c>
      <c r="B15" s="200" t="s">
        <v>662</v>
      </c>
      <c r="C15" s="199">
        <f>SUM(C16:C17)</f>
        <v>0</v>
      </c>
      <c r="D15" s="199">
        <f>SUM(D16:D17)</f>
        <v>0</v>
      </c>
      <c r="E15" s="199">
        <f>SUM(E16:E17)</f>
        <v>0</v>
      </c>
    </row>
    <row r="16" spans="1:5" x14ac:dyDescent="0.25">
      <c r="A16" s="194"/>
      <c r="B16" s="197" t="s">
        <v>663</v>
      </c>
      <c r="C16" s="199"/>
      <c r="D16" s="201"/>
      <c r="E16" s="201"/>
    </row>
    <row r="17" spans="1:5" x14ac:dyDescent="0.25">
      <c r="A17" s="194"/>
      <c r="B17" s="197" t="s">
        <v>664</v>
      </c>
      <c r="C17" s="201"/>
      <c r="D17" s="201"/>
      <c r="E17" s="201"/>
    </row>
    <row r="18" spans="1:5" ht="45" x14ac:dyDescent="0.25">
      <c r="A18" s="199" t="s">
        <v>643</v>
      </c>
      <c r="B18" s="197" t="s">
        <v>665</v>
      </c>
      <c r="C18" s="196">
        <f>SUM(C19:C20)</f>
        <v>0</v>
      </c>
      <c r="D18" s="196">
        <f>SUM(D19:D20)</f>
        <v>0</v>
      </c>
      <c r="E18" s="196">
        <f>SUM(E19:E20)</f>
        <v>0</v>
      </c>
    </row>
    <row r="19" spans="1:5" x14ac:dyDescent="0.25">
      <c r="A19" s="200"/>
      <c r="B19" s="195" t="s">
        <v>666</v>
      </c>
      <c r="C19" s="196"/>
      <c r="D19" s="196"/>
      <c r="E19" s="196"/>
    </row>
    <row r="20" spans="1:5" x14ac:dyDescent="0.25">
      <c r="A20" s="202"/>
      <c r="B20" s="202" t="s">
        <v>667</v>
      </c>
      <c r="C20" s="203"/>
      <c r="D20" s="203"/>
      <c r="E20" s="203"/>
    </row>
    <row r="21" spans="1:5" x14ac:dyDescent="0.25">
      <c r="A21" s="204"/>
      <c r="B21" s="204"/>
      <c r="C21" s="204"/>
      <c r="D21" s="204"/>
      <c r="E21" s="204"/>
    </row>
    <row r="23" spans="1:5" x14ac:dyDescent="0.25">
      <c r="C23" s="182"/>
      <c r="D23" s="182"/>
      <c r="E23" s="182"/>
    </row>
  </sheetData>
  <mergeCells count="7">
    <mergeCell ref="A8:E8"/>
    <mergeCell ref="A4:E4"/>
    <mergeCell ref="B5:E5"/>
    <mergeCell ref="A6:E6"/>
    <mergeCell ref="A1:B1"/>
    <mergeCell ref="C1:E1"/>
    <mergeCell ref="C7:E7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8"/>
  <sheetViews>
    <sheetView workbookViewId="0">
      <selection activeCell="A5" sqref="A5:C5"/>
    </sheetView>
  </sheetViews>
  <sheetFormatPr defaultColWidth="9.140625" defaultRowHeight="12.75" x14ac:dyDescent="0.2"/>
  <cols>
    <col min="1" max="1" width="30" style="26" customWidth="1"/>
    <col min="2" max="2" width="52.140625" style="26" customWidth="1"/>
    <col min="3" max="3" width="8.85546875" style="26" customWidth="1"/>
    <col min="4" max="256" width="9.140625" style="26"/>
    <col min="257" max="257" width="30" style="26" customWidth="1"/>
    <col min="258" max="258" width="52.140625" style="26" customWidth="1"/>
    <col min="259" max="259" width="8.85546875" style="26" customWidth="1"/>
    <col min="260" max="512" width="9.140625" style="26"/>
    <col min="513" max="513" width="30" style="26" customWidth="1"/>
    <col min="514" max="514" width="52.140625" style="26" customWidth="1"/>
    <col min="515" max="515" width="8.85546875" style="26" customWidth="1"/>
    <col min="516" max="768" width="9.140625" style="26"/>
    <col min="769" max="769" width="30" style="26" customWidth="1"/>
    <col min="770" max="770" width="52.140625" style="26" customWidth="1"/>
    <col min="771" max="771" width="8.85546875" style="26" customWidth="1"/>
    <col min="772" max="1024" width="9.140625" style="26"/>
    <col min="1025" max="1025" width="30" style="26" customWidth="1"/>
    <col min="1026" max="1026" width="52.140625" style="26" customWidth="1"/>
    <col min="1027" max="1027" width="8.85546875" style="26" customWidth="1"/>
    <col min="1028" max="1280" width="9.140625" style="26"/>
    <col min="1281" max="1281" width="30" style="26" customWidth="1"/>
    <col min="1282" max="1282" width="52.140625" style="26" customWidth="1"/>
    <col min="1283" max="1283" width="8.85546875" style="26" customWidth="1"/>
    <col min="1284" max="1536" width="9.140625" style="26"/>
    <col min="1537" max="1537" width="30" style="26" customWidth="1"/>
    <col min="1538" max="1538" width="52.140625" style="26" customWidth="1"/>
    <col min="1539" max="1539" width="8.85546875" style="26" customWidth="1"/>
    <col min="1540" max="1792" width="9.140625" style="26"/>
    <col min="1793" max="1793" width="30" style="26" customWidth="1"/>
    <col min="1794" max="1794" width="52.140625" style="26" customWidth="1"/>
    <col min="1795" max="1795" width="8.85546875" style="26" customWidth="1"/>
    <col min="1796" max="2048" width="9.140625" style="26"/>
    <col min="2049" max="2049" width="30" style="26" customWidth="1"/>
    <col min="2050" max="2050" width="52.140625" style="26" customWidth="1"/>
    <col min="2051" max="2051" width="8.85546875" style="26" customWidth="1"/>
    <col min="2052" max="2304" width="9.140625" style="26"/>
    <col min="2305" max="2305" width="30" style="26" customWidth="1"/>
    <col min="2306" max="2306" width="52.140625" style="26" customWidth="1"/>
    <col min="2307" max="2307" width="8.85546875" style="26" customWidth="1"/>
    <col min="2308" max="2560" width="9.140625" style="26"/>
    <col min="2561" max="2561" width="30" style="26" customWidth="1"/>
    <col min="2562" max="2562" width="52.140625" style="26" customWidth="1"/>
    <col min="2563" max="2563" width="8.85546875" style="26" customWidth="1"/>
    <col min="2564" max="2816" width="9.140625" style="26"/>
    <col min="2817" max="2817" width="30" style="26" customWidth="1"/>
    <col min="2818" max="2818" width="52.140625" style="26" customWidth="1"/>
    <col min="2819" max="2819" width="8.85546875" style="26" customWidth="1"/>
    <col min="2820" max="3072" width="9.140625" style="26"/>
    <col min="3073" max="3073" width="30" style="26" customWidth="1"/>
    <col min="3074" max="3074" width="52.140625" style="26" customWidth="1"/>
    <col min="3075" max="3075" width="8.85546875" style="26" customWidth="1"/>
    <col min="3076" max="3328" width="9.140625" style="26"/>
    <col min="3329" max="3329" width="30" style="26" customWidth="1"/>
    <col min="3330" max="3330" width="52.140625" style="26" customWidth="1"/>
    <col min="3331" max="3331" width="8.85546875" style="26" customWidth="1"/>
    <col min="3332" max="3584" width="9.140625" style="26"/>
    <col min="3585" max="3585" width="30" style="26" customWidth="1"/>
    <col min="3586" max="3586" width="52.140625" style="26" customWidth="1"/>
    <col min="3587" max="3587" width="8.85546875" style="26" customWidth="1"/>
    <col min="3588" max="3840" width="9.140625" style="26"/>
    <col min="3841" max="3841" width="30" style="26" customWidth="1"/>
    <col min="3842" max="3842" width="52.140625" style="26" customWidth="1"/>
    <col min="3843" max="3843" width="8.85546875" style="26" customWidth="1"/>
    <col min="3844" max="4096" width="9.140625" style="26"/>
    <col min="4097" max="4097" width="30" style="26" customWidth="1"/>
    <col min="4098" max="4098" width="52.140625" style="26" customWidth="1"/>
    <col min="4099" max="4099" width="8.85546875" style="26" customWidth="1"/>
    <col min="4100" max="4352" width="9.140625" style="26"/>
    <col min="4353" max="4353" width="30" style="26" customWidth="1"/>
    <col min="4354" max="4354" width="52.140625" style="26" customWidth="1"/>
    <col min="4355" max="4355" width="8.85546875" style="26" customWidth="1"/>
    <col min="4356" max="4608" width="9.140625" style="26"/>
    <col min="4609" max="4609" width="30" style="26" customWidth="1"/>
    <col min="4610" max="4610" width="52.140625" style="26" customWidth="1"/>
    <col min="4611" max="4611" width="8.85546875" style="26" customWidth="1"/>
    <col min="4612" max="4864" width="9.140625" style="26"/>
    <col min="4865" max="4865" width="30" style="26" customWidth="1"/>
    <col min="4866" max="4866" width="52.140625" style="26" customWidth="1"/>
    <col min="4867" max="4867" width="8.85546875" style="26" customWidth="1"/>
    <col min="4868" max="5120" width="9.140625" style="26"/>
    <col min="5121" max="5121" width="30" style="26" customWidth="1"/>
    <col min="5122" max="5122" width="52.140625" style="26" customWidth="1"/>
    <col min="5123" max="5123" width="8.85546875" style="26" customWidth="1"/>
    <col min="5124" max="5376" width="9.140625" style="26"/>
    <col min="5377" max="5377" width="30" style="26" customWidth="1"/>
    <col min="5378" max="5378" width="52.140625" style="26" customWidth="1"/>
    <col min="5379" max="5379" width="8.85546875" style="26" customWidth="1"/>
    <col min="5380" max="5632" width="9.140625" style="26"/>
    <col min="5633" max="5633" width="30" style="26" customWidth="1"/>
    <col min="5634" max="5634" width="52.140625" style="26" customWidth="1"/>
    <col min="5635" max="5635" width="8.85546875" style="26" customWidth="1"/>
    <col min="5636" max="5888" width="9.140625" style="26"/>
    <col min="5889" max="5889" width="30" style="26" customWidth="1"/>
    <col min="5890" max="5890" width="52.140625" style="26" customWidth="1"/>
    <col min="5891" max="5891" width="8.85546875" style="26" customWidth="1"/>
    <col min="5892" max="6144" width="9.140625" style="26"/>
    <col min="6145" max="6145" width="30" style="26" customWidth="1"/>
    <col min="6146" max="6146" width="52.140625" style="26" customWidth="1"/>
    <col min="6147" max="6147" width="8.85546875" style="26" customWidth="1"/>
    <col min="6148" max="6400" width="9.140625" style="26"/>
    <col min="6401" max="6401" width="30" style="26" customWidth="1"/>
    <col min="6402" max="6402" width="52.140625" style="26" customWidth="1"/>
    <col min="6403" max="6403" width="8.85546875" style="26" customWidth="1"/>
    <col min="6404" max="6656" width="9.140625" style="26"/>
    <col min="6657" max="6657" width="30" style="26" customWidth="1"/>
    <col min="6658" max="6658" width="52.140625" style="26" customWidth="1"/>
    <col min="6659" max="6659" width="8.85546875" style="26" customWidth="1"/>
    <col min="6660" max="6912" width="9.140625" style="26"/>
    <col min="6913" max="6913" width="30" style="26" customWidth="1"/>
    <col min="6914" max="6914" width="52.140625" style="26" customWidth="1"/>
    <col min="6915" max="6915" width="8.85546875" style="26" customWidth="1"/>
    <col min="6916" max="7168" width="9.140625" style="26"/>
    <col min="7169" max="7169" width="30" style="26" customWidth="1"/>
    <col min="7170" max="7170" width="52.140625" style="26" customWidth="1"/>
    <col min="7171" max="7171" width="8.85546875" style="26" customWidth="1"/>
    <col min="7172" max="7424" width="9.140625" style="26"/>
    <col min="7425" max="7425" width="30" style="26" customWidth="1"/>
    <col min="7426" max="7426" width="52.140625" style="26" customWidth="1"/>
    <col min="7427" max="7427" width="8.85546875" style="26" customWidth="1"/>
    <col min="7428" max="7680" width="9.140625" style="26"/>
    <col min="7681" max="7681" width="30" style="26" customWidth="1"/>
    <col min="7682" max="7682" width="52.140625" style="26" customWidth="1"/>
    <col min="7683" max="7683" width="8.85546875" style="26" customWidth="1"/>
    <col min="7684" max="7936" width="9.140625" style="26"/>
    <col min="7937" max="7937" width="30" style="26" customWidth="1"/>
    <col min="7938" max="7938" width="52.140625" style="26" customWidth="1"/>
    <col min="7939" max="7939" width="8.85546875" style="26" customWidth="1"/>
    <col min="7940" max="8192" width="9.140625" style="26"/>
    <col min="8193" max="8193" width="30" style="26" customWidth="1"/>
    <col min="8194" max="8194" width="52.140625" style="26" customWidth="1"/>
    <col min="8195" max="8195" width="8.85546875" style="26" customWidth="1"/>
    <col min="8196" max="8448" width="9.140625" style="26"/>
    <col min="8449" max="8449" width="30" style="26" customWidth="1"/>
    <col min="8450" max="8450" width="52.140625" style="26" customWidth="1"/>
    <col min="8451" max="8451" width="8.85546875" style="26" customWidth="1"/>
    <col min="8452" max="8704" width="9.140625" style="26"/>
    <col min="8705" max="8705" width="30" style="26" customWidth="1"/>
    <col min="8706" max="8706" width="52.140625" style="26" customWidth="1"/>
    <col min="8707" max="8707" width="8.85546875" style="26" customWidth="1"/>
    <col min="8708" max="8960" width="9.140625" style="26"/>
    <col min="8961" max="8961" width="30" style="26" customWidth="1"/>
    <col min="8962" max="8962" width="52.140625" style="26" customWidth="1"/>
    <col min="8963" max="8963" width="8.85546875" style="26" customWidth="1"/>
    <col min="8964" max="9216" width="9.140625" style="26"/>
    <col min="9217" max="9217" width="30" style="26" customWidth="1"/>
    <col min="9218" max="9218" width="52.140625" style="26" customWidth="1"/>
    <col min="9219" max="9219" width="8.85546875" style="26" customWidth="1"/>
    <col min="9220" max="9472" width="9.140625" style="26"/>
    <col min="9473" max="9473" width="30" style="26" customWidth="1"/>
    <col min="9474" max="9474" width="52.140625" style="26" customWidth="1"/>
    <col min="9475" max="9475" width="8.85546875" style="26" customWidth="1"/>
    <col min="9476" max="9728" width="9.140625" style="26"/>
    <col min="9729" max="9729" width="30" style="26" customWidth="1"/>
    <col min="9730" max="9730" width="52.140625" style="26" customWidth="1"/>
    <col min="9731" max="9731" width="8.85546875" style="26" customWidth="1"/>
    <col min="9732" max="9984" width="9.140625" style="26"/>
    <col min="9985" max="9985" width="30" style="26" customWidth="1"/>
    <col min="9986" max="9986" width="52.140625" style="26" customWidth="1"/>
    <col min="9987" max="9987" width="8.85546875" style="26" customWidth="1"/>
    <col min="9988" max="10240" width="9.140625" style="26"/>
    <col min="10241" max="10241" width="30" style="26" customWidth="1"/>
    <col min="10242" max="10242" width="52.140625" style="26" customWidth="1"/>
    <col min="10243" max="10243" width="8.85546875" style="26" customWidth="1"/>
    <col min="10244" max="10496" width="9.140625" style="26"/>
    <col min="10497" max="10497" width="30" style="26" customWidth="1"/>
    <col min="10498" max="10498" width="52.140625" style="26" customWidth="1"/>
    <col min="10499" max="10499" width="8.85546875" style="26" customWidth="1"/>
    <col min="10500" max="10752" width="9.140625" style="26"/>
    <col min="10753" max="10753" width="30" style="26" customWidth="1"/>
    <col min="10754" max="10754" width="52.140625" style="26" customWidth="1"/>
    <col min="10755" max="10755" width="8.85546875" style="26" customWidth="1"/>
    <col min="10756" max="11008" width="9.140625" style="26"/>
    <col min="11009" max="11009" width="30" style="26" customWidth="1"/>
    <col min="11010" max="11010" width="52.140625" style="26" customWidth="1"/>
    <col min="11011" max="11011" width="8.85546875" style="26" customWidth="1"/>
    <col min="11012" max="11264" width="9.140625" style="26"/>
    <col min="11265" max="11265" width="30" style="26" customWidth="1"/>
    <col min="11266" max="11266" width="52.140625" style="26" customWidth="1"/>
    <col min="11267" max="11267" width="8.85546875" style="26" customWidth="1"/>
    <col min="11268" max="11520" width="9.140625" style="26"/>
    <col min="11521" max="11521" width="30" style="26" customWidth="1"/>
    <col min="11522" max="11522" width="52.140625" style="26" customWidth="1"/>
    <col min="11523" max="11523" width="8.85546875" style="26" customWidth="1"/>
    <col min="11524" max="11776" width="9.140625" style="26"/>
    <col min="11777" max="11777" width="30" style="26" customWidth="1"/>
    <col min="11778" max="11778" width="52.140625" style="26" customWidth="1"/>
    <col min="11779" max="11779" width="8.85546875" style="26" customWidth="1"/>
    <col min="11780" max="12032" width="9.140625" style="26"/>
    <col min="12033" max="12033" width="30" style="26" customWidth="1"/>
    <col min="12034" max="12034" width="52.140625" style="26" customWidth="1"/>
    <col min="12035" max="12035" width="8.85546875" style="26" customWidth="1"/>
    <col min="12036" max="12288" width="9.140625" style="26"/>
    <col min="12289" max="12289" width="30" style="26" customWidth="1"/>
    <col min="12290" max="12290" width="52.140625" style="26" customWidth="1"/>
    <col min="12291" max="12291" width="8.85546875" style="26" customWidth="1"/>
    <col min="12292" max="12544" width="9.140625" style="26"/>
    <col min="12545" max="12545" width="30" style="26" customWidth="1"/>
    <col min="12546" max="12546" width="52.140625" style="26" customWidth="1"/>
    <col min="12547" max="12547" width="8.85546875" style="26" customWidth="1"/>
    <col min="12548" max="12800" width="9.140625" style="26"/>
    <col min="12801" max="12801" width="30" style="26" customWidth="1"/>
    <col min="12802" max="12802" width="52.140625" style="26" customWidth="1"/>
    <col min="12803" max="12803" width="8.85546875" style="26" customWidth="1"/>
    <col min="12804" max="13056" width="9.140625" style="26"/>
    <col min="13057" max="13057" width="30" style="26" customWidth="1"/>
    <col min="13058" max="13058" width="52.140625" style="26" customWidth="1"/>
    <col min="13059" max="13059" width="8.85546875" style="26" customWidth="1"/>
    <col min="13060" max="13312" width="9.140625" style="26"/>
    <col min="13313" max="13313" width="30" style="26" customWidth="1"/>
    <col min="13314" max="13314" width="52.140625" style="26" customWidth="1"/>
    <col min="13315" max="13315" width="8.85546875" style="26" customWidth="1"/>
    <col min="13316" max="13568" width="9.140625" style="26"/>
    <col min="13569" max="13569" width="30" style="26" customWidth="1"/>
    <col min="13570" max="13570" width="52.140625" style="26" customWidth="1"/>
    <col min="13571" max="13571" width="8.85546875" style="26" customWidth="1"/>
    <col min="13572" max="13824" width="9.140625" style="26"/>
    <col min="13825" max="13825" width="30" style="26" customWidth="1"/>
    <col min="13826" max="13826" width="52.140625" style="26" customWidth="1"/>
    <col min="13827" max="13827" width="8.85546875" style="26" customWidth="1"/>
    <col min="13828" max="14080" width="9.140625" style="26"/>
    <col min="14081" max="14081" width="30" style="26" customWidth="1"/>
    <col min="14082" max="14082" width="52.140625" style="26" customWidth="1"/>
    <col min="14083" max="14083" width="8.85546875" style="26" customWidth="1"/>
    <col min="14084" max="14336" width="9.140625" style="26"/>
    <col min="14337" max="14337" width="30" style="26" customWidth="1"/>
    <col min="14338" max="14338" width="52.140625" style="26" customWidth="1"/>
    <col min="14339" max="14339" width="8.85546875" style="26" customWidth="1"/>
    <col min="14340" max="14592" width="9.140625" style="26"/>
    <col min="14593" max="14593" width="30" style="26" customWidth="1"/>
    <col min="14594" max="14594" width="52.140625" style="26" customWidth="1"/>
    <col min="14595" max="14595" width="8.85546875" style="26" customWidth="1"/>
    <col min="14596" max="14848" width="9.140625" style="26"/>
    <col min="14849" max="14849" width="30" style="26" customWidth="1"/>
    <col min="14850" max="14850" width="52.140625" style="26" customWidth="1"/>
    <col min="14851" max="14851" width="8.85546875" style="26" customWidth="1"/>
    <col min="14852" max="15104" width="9.140625" style="26"/>
    <col min="15105" max="15105" width="30" style="26" customWidth="1"/>
    <col min="15106" max="15106" width="52.140625" style="26" customWidth="1"/>
    <col min="15107" max="15107" width="8.85546875" style="26" customWidth="1"/>
    <col min="15108" max="15360" width="9.140625" style="26"/>
    <col min="15361" max="15361" width="30" style="26" customWidth="1"/>
    <col min="15362" max="15362" width="52.140625" style="26" customWidth="1"/>
    <col min="15363" max="15363" width="8.85546875" style="26" customWidth="1"/>
    <col min="15364" max="15616" width="9.140625" style="26"/>
    <col min="15617" max="15617" width="30" style="26" customWidth="1"/>
    <col min="15618" max="15618" width="52.140625" style="26" customWidth="1"/>
    <col min="15619" max="15619" width="8.85546875" style="26" customWidth="1"/>
    <col min="15620" max="15872" width="9.140625" style="26"/>
    <col min="15873" max="15873" width="30" style="26" customWidth="1"/>
    <col min="15874" max="15874" width="52.140625" style="26" customWidth="1"/>
    <col min="15875" max="15875" width="8.85546875" style="26" customWidth="1"/>
    <col min="15876" max="16128" width="9.140625" style="26"/>
    <col min="16129" max="16129" width="30" style="26" customWidth="1"/>
    <col min="16130" max="16130" width="52.140625" style="26" customWidth="1"/>
    <col min="16131" max="16131" width="8.85546875" style="26" customWidth="1"/>
    <col min="16132" max="16384" width="9.140625" style="26"/>
  </cols>
  <sheetData>
    <row r="1" spans="1:4" x14ac:dyDescent="0.2">
      <c r="A1" s="24"/>
      <c r="B1" s="24"/>
      <c r="C1" s="25" t="s">
        <v>26</v>
      </c>
      <c r="D1" s="24"/>
    </row>
    <row r="2" spans="1:4" x14ac:dyDescent="0.2">
      <c r="A2" s="25"/>
      <c r="B2" s="465" t="s">
        <v>27</v>
      </c>
      <c r="C2" s="465"/>
      <c r="D2" s="24"/>
    </row>
    <row r="3" spans="1:4" x14ac:dyDescent="0.2">
      <c r="A3" s="25"/>
      <c r="B3" s="465" t="s">
        <v>57</v>
      </c>
      <c r="C3" s="465"/>
      <c r="D3" s="24"/>
    </row>
    <row r="4" spans="1:4" x14ac:dyDescent="0.2">
      <c r="A4" s="465" t="s">
        <v>28</v>
      </c>
      <c r="B4" s="465"/>
      <c r="C4" s="465"/>
      <c r="D4" s="24"/>
    </row>
    <row r="5" spans="1:4" x14ac:dyDescent="0.2">
      <c r="A5" s="465" t="s">
        <v>29</v>
      </c>
      <c r="B5" s="465"/>
      <c r="C5" s="465"/>
      <c r="D5" s="24"/>
    </row>
    <row r="6" spans="1:4" x14ac:dyDescent="0.2">
      <c r="A6" s="465" t="s">
        <v>30</v>
      </c>
      <c r="B6" s="465"/>
      <c r="C6" s="465"/>
      <c r="D6" s="24"/>
    </row>
    <row r="7" spans="1:4" x14ac:dyDescent="0.2">
      <c r="A7" s="25"/>
      <c r="B7" s="465" t="s">
        <v>902</v>
      </c>
      <c r="C7" s="465"/>
    </row>
    <row r="8" spans="1:4" ht="34.9" customHeight="1" x14ac:dyDescent="0.25">
      <c r="A8" s="457" t="s">
        <v>671</v>
      </c>
      <c r="B8" s="457"/>
      <c r="C8" s="457"/>
    </row>
    <row r="9" spans="1:4" x14ac:dyDescent="0.2">
      <c r="B9" s="464" t="s">
        <v>32</v>
      </c>
      <c r="C9" s="464"/>
    </row>
    <row r="10" spans="1:4" x14ac:dyDescent="0.2">
      <c r="A10" s="27" t="s">
        <v>33</v>
      </c>
      <c r="B10" s="27" t="s">
        <v>34</v>
      </c>
      <c r="C10" s="27" t="s">
        <v>35</v>
      </c>
    </row>
    <row r="11" spans="1:4" ht="25.5" x14ac:dyDescent="0.2">
      <c r="A11" s="28" t="s">
        <v>36</v>
      </c>
      <c r="B11" s="29" t="s">
        <v>37</v>
      </c>
      <c r="C11" s="30">
        <f>+C12+C13</f>
        <v>-5737.3</v>
      </c>
    </row>
    <row r="12" spans="1:4" ht="45" customHeight="1" x14ac:dyDescent="0.2">
      <c r="A12" s="31" t="s">
        <v>38</v>
      </c>
      <c r="B12" s="32" t="s">
        <v>39</v>
      </c>
      <c r="C12" s="33">
        <v>-5737.3</v>
      </c>
    </row>
    <row r="13" spans="1:4" ht="38.25" x14ac:dyDescent="0.2">
      <c r="A13" s="34" t="s">
        <v>40</v>
      </c>
      <c r="B13" s="35" t="s">
        <v>41</v>
      </c>
      <c r="C13" s="33"/>
    </row>
    <row r="14" spans="1:4" ht="25.5" x14ac:dyDescent="0.2">
      <c r="A14" s="36" t="s">
        <v>42</v>
      </c>
      <c r="B14" s="37" t="s">
        <v>43</v>
      </c>
      <c r="C14" s="28">
        <f>SUM(C15:C16)</f>
        <v>0</v>
      </c>
    </row>
    <row r="15" spans="1:4" ht="52.9" customHeight="1" x14ac:dyDescent="0.2">
      <c r="A15" s="31" t="s">
        <v>44</v>
      </c>
      <c r="B15" s="32" t="s">
        <v>45</v>
      </c>
      <c r="C15" s="33">
        <v>0</v>
      </c>
    </row>
    <row r="16" spans="1:4" ht="51" x14ac:dyDescent="0.2">
      <c r="A16" s="31" t="s">
        <v>46</v>
      </c>
      <c r="B16" s="32" t="s">
        <v>47</v>
      </c>
      <c r="C16" s="33">
        <v>0</v>
      </c>
    </row>
    <row r="17" spans="1:3" hidden="1" x14ac:dyDescent="0.2">
      <c r="A17" s="28"/>
      <c r="B17" s="38"/>
      <c r="C17" s="39"/>
    </row>
    <row r="18" spans="1:3" x14ac:dyDescent="0.2">
      <c r="A18" s="40"/>
      <c r="B18" s="41" t="s">
        <v>6</v>
      </c>
      <c r="C18" s="42">
        <f>+C11+C14</f>
        <v>-5737.3</v>
      </c>
    </row>
  </sheetData>
  <mergeCells count="8">
    <mergeCell ref="A8:C8"/>
    <mergeCell ref="B9:C9"/>
    <mergeCell ref="B2:C2"/>
    <mergeCell ref="B3:C3"/>
    <mergeCell ref="A4:C4"/>
    <mergeCell ref="A5:C5"/>
    <mergeCell ref="A6:C6"/>
    <mergeCell ref="B7:C7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0"/>
  <sheetViews>
    <sheetView topLeftCell="A17" workbookViewId="0">
      <selection activeCell="A19" sqref="A19"/>
    </sheetView>
  </sheetViews>
  <sheetFormatPr defaultColWidth="9.140625" defaultRowHeight="12.75" x14ac:dyDescent="0.2"/>
  <cols>
    <col min="1" max="1" width="31.42578125" style="43" customWidth="1"/>
    <col min="2" max="2" width="42.42578125" style="43" customWidth="1"/>
    <col min="3" max="3" width="8.7109375" style="43" customWidth="1"/>
    <col min="4" max="4" width="7.85546875" style="43" customWidth="1"/>
    <col min="5" max="256" width="9.140625" style="43"/>
    <col min="257" max="257" width="31.42578125" style="43" customWidth="1"/>
    <col min="258" max="258" width="44" style="43" customWidth="1"/>
    <col min="259" max="259" width="9.5703125" style="43" customWidth="1"/>
    <col min="260" max="260" width="9.85546875" style="43" customWidth="1"/>
    <col min="261" max="512" width="9.140625" style="43"/>
    <col min="513" max="513" width="31.42578125" style="43" customWidth="1"/>
    <col min="514" max="514" width="44" style="43" customWidth="1"/>
    <col min="515" max="515" width="9.5703125" style="43" customWidth="1"/>
    <col min="516" max="516" width="9.85546875" style="43" customWidth="1"/>
    <col min="517" max="768" width="9.140625" style="43"/>
    <col min="769" max="769" width="31.42578125" style="43" customWidth="1"/>
    <col min="770" max="770" width="44" style="43" customWidth="1"/>
    <col min="771" max="771" width="9.5703125" style="43" customWidth="1"/>
    <col min="772" max="772" width="9.85546875" style="43" customWidth="1"/>
    <col min="773" max="1024" width="9.140625" style="43"/>
    <col min="1025" max="1025" width="31.42578125" style="43" customWidth="1"/>
    <col min="1026" max="1026" width="44" style="43" customWidth="1"/>
    <col min="1027" max="1027" width="9.5703125" style="43" customWidth="1"/>
    <col min="1028" max="1028" width="9.85546875" style="43" customWidth="1"/>
    <col min="1029" max="1280" width="9.140625" style="43"/>
    <col min="1281" max="1281" width="31.42578125" style="43" customWidth="1"/>
    <col min="1282" max="1282" width="44" style="43" customWidth="1"/>
    <col min="1283" max="1283" width="9.5703125" style="43" customWidth="1"/>
    <col min="1284" max="1284" width="9.85546875" style="43" customWidth="1"/>
    <col min="1285" max="1536" width="9.140625" style="43"/>
    <col min="1537" max="1537" width="31.42578125" style="43" customWidth="1"/>
    <col min="1538" max="1538" width="44" style="43" customWidth="1"/>
    <col min="1539" max="1539" width="9.5703125" style="43" customWidth="1"/>
    <col min="1540" max="1540" width="9.85546875" style="43" customWidth="1"/>
    <col min="1541" max="1792" width="9.140625" style="43"/>
    <col min="1793" max="1793" width="31.42578125" style="43" customWidth="1"/>
    <col min="1794" max="1794" width="44" style="43" customWidth="1"/>
    <col min="1795" max="1795" width="9.5703125" style="43" customWidth="1"/>
    <col min="1796" max="1796" width="9.85546875" style="43" customWidth="1"/>
    <col min="1797" max="2048" width="9.140625" style="43"/>
    <col min="2049" max="2049" width="31.42578125" style="43" customWidth="1"/>
    <col min="2050" max="2050" width="44" style="43" customWidth="1"/>
    <col min="2051" max="2051" width="9.5703125" style="43" customWidth="1"/>
    <col min="2052" max="2052" width="9.85546875" style="43" customWidth="1"/>
    <col min="2053" max="2304" width="9.140625" style="43"/>
    <col min="2305" max="2305" width="31.42578125" style="43" customWidth="1"/>
    <col min="2306" max="2306" width="44" style="43" customWidth="1"/>
    <col min="2307" max="2307" width="9.5703125" style="43" customWidth="1"/>
    <col min="2308" max="2308" width="9.85546875" style="43" customWidth="1"/>
    <col min="2309" max="2560" width="9.140625" style="43"/>
    <col min="2561" max="2561" width="31.42578125" style="43" customWidth="1"/>
    <col min="2562" max="2562" width="44" style="43" customWidth="1"/>
    <col min="2563" max="2563" width="9.5703125" style="43" customWidth="1"/>
    <col min="2564" max="2564" width="9.85546875" style="43" customWidth="1"/>
    <col min="2565" max="2816" width="9.140625" style="43"/>
    <col min="2817" max="2817" width="31.42578125" style="43" customWidth="1"/>
    <col min="2818" max="2818" width="44" style="43" customWidth="1"/>
    <col min="2819" max="2819" width="9.5703125" style="43" customWidth="1"/>
    <col min="2820" max="2820" width="9.85546875" style="43" customWidth="1"/>
    <col min="2821" max="3072" width="9.140625" style="43"/>
    <col min="3073" max="3073" width="31.42578125" style="43" customWidth="1"/>
    <col min="3074" max="3074" width="44" style="43" customWidth="1"/>
    <col min="3075" max="3075" width="9.5703125" style="43" customWidth="1"/>
    <col min="3076" max="3076" width="9.85546875" style="43" customWidth="1"/>
    <col min="3077" max="3328" width="9.140625" style="43"/>
    <col min="3329" max="3329" width="31.42578125" style="43" customWidth="1"/>
    <col min="3330" max="3330" width="44" style="43" customWidth="1"/>
    <col min="3331" max="3331" width="9.5703125" style="43" customWidth="1"/>
    <col min="3332" max="3332" width="9.85546875" style="43" customWidth="1"/>
    <col min="3333" max="3584" width="9.140625" style="43"/>
    <col min="3585" max="3585" width="31.42578125" style="43" customWidth="1"/>
    <col min="3586" max="3586" width="44" style="43" customWidth="1"/>
    <col min="3587" max="3587" width="9.5703125" style="43" customWidth="1"/>
    <col min="3588" max="3588" width="9.85546875" style="43" customWidth="1"/>
    <col min="3589" max="3840" width="9.140625" style="43"/>
    <col min="3841" max="3841" width="31.42578125" style="43" customWidth="1"/>
    <col min="3842" max="3842" width="44" style="43" customWidth="1"/>
    <col min="3843" max="3843" width="9.5703125" style="43" customWidth="1"/>
    <col min="3844" max="3844" width="9.85546875" style="43" customWidth="1"/>
    <col min="3845" max="4096" width="9.140625" style="43"/>
    <col min="4097" max="4097" width="31.42578125" style="43" customWidth="1"/>
    <col min="4098" max="4098" width="44" style="43" customWidth="1"/>
    <col min="4099" max="4099" width="9.5703125" style="43" customWidth="1"/>
    <col min="4100" max="4100" width="9.85546875" style="43" customWidth="1"/>
    <col min="4101" max="4352" width="9.140625" style="43"/>
    <col min="4353" max="4353" width="31.42578125" style="43" customWidth="1"/>
    <col min="4354" max="4354" width="44" style="43" customWidth="1"/>
    <col min="4355" max="4355" width="9.5703125" style="43" customWidth="1"/>
    <col min="4356" max="4356" width="9.85546875" style="43" customWidth="1"/>
    <col min="4357" max="4608" width="9.140625" style="43"/>
    <col min="4609" max="4609" width="31.42578125" style="43" customWidth="1"/>
    <col min="4610" max="4610" width="44" style="43" customWidth="1"/>
    <col min="4611" max="4611" width="9.5703125" style="43" customWidth="1"/>
    <col min="4612" max="4612" width="9.85546875" style="43" customWidth="1"/>
    <col min="4613" max="4864" width="9.140625" style="43"/>
    <col min="4865" max="4865" width="31.42578125" style="43" customWidth="1"/>
    <col min="4866" max="4866" width="44" style="43" customWidth="1"/>
    <col min="4867" max="4867" width="9.5703125" style="43" customWidth="1"/>
    <col min="4868" max="4868" width="9.85546875" style="43" customWidth="1"/>
    <col min="4869" max="5120" width="9.140625" style="43"/>
    <col min="5121" max="5121" width="31.42578125" style="43" customWidth="1"/>
    <col min="5122" max="5122" width="44" style="43" customWidth="1"/>
    <col min="5123" max="5123" width="9.5703125" style="43" customWidth="1"/>
    <col min="5124" max="5124" width="9.85546875" style="43" customWidth="1"/>
    <col min="5125" max="5376" width="9.140625" style="43"/>
    <col min="5377" max="5377" width="31.42578125" style="43" customWidth="1"/>
    <col min="5378" max="5378" width="44" style="43" customWidth="1"/>
    <col min="5379" max="5379" width="9.5703125" style="43" customWidth="1"/>
    <col min="5380" max="5380" width="9.85546875" style="43" customWidth="1"/>
    <col min="5381" max="5632" width="9.140625" style="43"/>
    <col min="5633" max="5633" width="31.42578125" style="43" customWidth="1"/>
    <col min="5634" max="5634" width="44" style="43" customWidth="1"/>
    <col min="5635" max="5635" width="9.5703125" style="43" customWidth="1"/>
    <col min="5636" max="5636" width="9.85546875" style="43" customWidth="1"/>
    <col min="5637" max="5888" width="9.140625" style="43"/>
    <col min="5889" max="5889" width="31.42578125" style="43" customWidth="1"/>
    <col min="5890" max="5890" width="44" style="43" customWidth="1"/>
    <col min="5891" max="5891" width="9.5703125" style="43" customWidth="1"/>
    <col min="5892" max="5892" width="9.85546875" style="43" customWidth="1"/>
    <col min="5893" max="6144" width="9.140625" style="43"/>
    <col min="6145" max="6145" width="31.42578125" style="43" customWidth="1"/>
    <col min="6146" max="6146" width="44" style="43" customWidth="1"/>
    <col min="6147" max="6147" width="9.5703125" style="43" customWidth="1"/>
    <col min="6148" max="6148" width="9.85546875" style="43" customWidth="1"/>
    <col min="6149" max="6400" width="9.140625" style="43"/>
    <col min="6401" max="6401" width="31.42578125" style="43" customWidth="1"/>
    <col min="6402" max="6402" width="44" style="43" customWidth="1"/>
    <col min="6403" max="6403" width="9.5703125" style="43" customWidth="1"/>
    <col min="6404" max="6404" width="9.85546875" style="43" customWidth="1"/>
    <col min="6405" max="6656" width="9.140625" style="43"/>
    <col min="6657" max="6657" width="31.42578125" style="43" customWidth="1"/>
    <col min="6658" max="6658" width="44" style="43" customWidth="1"/>
    <col min="6659" max="6659" width="9.5703125" style="43" customWidth="1"/>
    <col min="6660" max="6660" width="9.85546875" style="43" customWidth="1"/>
    <col min="6661" max="6912" width="9.140625" style="43"/>
    <col min="6913" max="6913" width="31.42578125" style="43" customWidth="1"/>
    <col min="6914" max="6914" width="44" style="43" customWidth="1"/>
    <col min="6915" max="6915" width="9.5703125" style="43" customWidth="1"/>
    <col min="6916" max="6916" width="9.85546875" style="43" customWidth="1"/>
    <col min="6917" max="7168" width="9.140625" style="43"/>
    <col min="7169" max="7169" width="31.42578125" style="43" customWidth="1"/>
    <col min="7170" max="7170" width="44" style="43" customWidth="1"/>
    <col min="7171" max="7171" width="9.5703125" style="43" customWidth="1"/>
    <col min="7172" max="7172" width="9.85546875" style="43" customWidth="1"/>
    <col min="7173" max="7424" width="9.140625" style="43"/>
    <col min="7425" max="7425" width="31.42578125" style="43" customWidth="1"/>
    <col min="7426" max="7426" width="44" style="43" customWidth="1"/>
    <col min="7427" max="7427" width="9.5703125" style="43" customWidth="1"/>
    <col min="7428" max="7428" width="9.85546875" style="43" customWidth="1"/>
    <col min="7429" max="7680" width="9.140625" style="43"/>
    <col min="7681" max="7681" width="31.42578125" style="43" customWidth="1"/>
    <col min="7682" max="7682" width="44" style="43" customWidth="1"/>
    <col min="7683" max="7683" width="9.5703125" style="43" customWidth="1"/>
    <col min="7684" max="7684" width="9.85546875" style="43" customWidth="1"/>
    <col min="7685" max="7936" width="9.140625" style="43"/>
    <col min="7937" max="7937" width="31.42578125" style="43" customWidth="1"/>
    <col min="7938" max="7938" width="44" style="43" customWidth="1"/>
    <col min="7939" max="7939" width="9.5703125" style="43" customWidth="1"/>
    <col min="7940" max="7940" width="9.85546875" style="43" customWidth="1"/>
    <col min="7941" max="8192" width="9.140625" style="43"/>
    <col min="8193" max="8193" width="31.42578125" style="43" customWidth="1"/>
    <col min="8194" max="8194" width="44" style="43" customWidth="1"/>
    <col min="8195" max="8195" width="9.5703125" style="43" customWidth="1"/>
    <col min="8196" max="8196" width="9.85546875" style="43" customWidth="1"/>
    <col min="8197" max="8448" width="9.140625" style="43"/>
    <col min="8449" max="8449" width="31.42578125" style="43" customWidth="1"/>
    <col min="8450" max="8450" width="44" style="43" customWidth="1"/>
    <col min="8451" max="8451" width="9.5703125" style="43" customWidth="1"/>
    <col min="8452" max="8452" width="9.85546875" style="43" customWidth="1"/>
    <col min="8453" max="8704" width="9.140625" style="43"/>
    <col min="8705" max="8705" width="31.42578125" style="43" customWidth="1"/>
    <col min="8706" max="8706" width="44" style="43" customWidth="1"/>
    <col min="8707" max="8707" width="9.5703125" style="43" customWidth="1"/>
    <col min="8708" max="8708" width="9.85546875" style="43" customWidth="1"/>
    <col min="8709" max="8960" width="9.140625" style="43"/>
    <col min="8961" max="8961" width="31.42578125" style="43" customWidth="1"/>
    <col min="8962" max="8962" width="44" style="43" customWidth="1"/>
    <col min="8963" max="8963" width="9.5703125" style="43" customWidth="1"/>
    <col min="8964" max="8964" width="9.85546875" style="43" customWidth="1"/>
    <col min="8965" max="9216" width="9.140625" style="43"/>
    <col min="9217" max="9217" width="31.42578125" style="43" customWidth="1"/>
    <col min="9218" max="9218" width="44" style="43" customWidth="1"/>
    <col min="9219" max="9219" width="9.5703125" style="43" customWidth="1"/>
    <col min="9220" max="9220" width="9.85546875" style="43" customWidth="1"/>
    <col min="9221" max="9472" width="9.140625" style="43"/>
    <col min="9473" max="9473" width="31.42578125" style="43" customWidth="1"/>
    <col min="9474" max="9474" width="44" style="43" customWidth="1"/>
    <col min="9475" max="9475" width="9.5703125" style="43" customWidth="1"/>
    <col min="9476" max="9476" width="9.85546875" style="43" customWidth="1"/>
    <col min="9477" max="9728" width="9.140625" style="43"/>
    <col min="9729" max="9729" width="31.42578125" style="43" customWidth="1"/>
    <col min="9730" max="9730" width="44" style="43" customWidth="1"/>
    <col min="9731" max="9731" width="9.5703125" style="43" customWidth="1"/>
    <col min="9732" max="9732" width="9.85546875" style="43" customWidth="1"/>
    <col min="9733" max="9984" width="9.140625" style="43"/>
    <col min="9985" max="9985" width="31.42578125" style="43" customWidth="1"/>
    <col min="9986" max="9986" width="44" style="43" customWidth="1"/>
    <col min="9987" max="9987" width="9.5703125" style="43" customWidth="1"/>
    <col min="9988" max="9988" width="9.85546875" style="43" customWidth="1"/>
    <col min="9989" max="10240" width="9.140625" style="43"/>
    <col min="10241" max="10241" width="31.42578125" style="43" customWidth="1"/>
    <col min="10242" max="10242" width="44" style="43" customWidth="1"/>
    <col min="10243" max="10243" width="9.5703125" style="43" customWidth="1"/>
    <col min="10244" max="10244" width="9.85546875" style="43" customWidth="1"/>
    <col min="10245" max="10496" width="9.140625" style="43"/>
    <col min="10497" max="10497" width="31.42578125" style="43" customWidth="1"/>
    <col min="10498" max="10498" width="44" style="43" customWidth="1"/>
    <col min="10499" max="10499" width="9.5703125" style="43" customWidth="1"/>
    <col min="10500" max="10500" width="9.85546875" style="43" customWidth="1"/>
    <col min="10501" max="10752" width="9.140625" style="43"/>
    <col min="10753" max="10753" width="31.42578125" style="43" customWidth="1"/>
    <col min="10754" max="10754" width="44" style="43" customWidth="1"/>
    <col min="10755" max="10755" width="9.5703125" style="43" customWidth="1"/>
    <col min="10756" max="10756" width="9.85546875" style="43" customWidth="1"/>
    <col min="10757" max="11008" width="9.140625" style="43"/>
    <col min="11009" max="11009" width="31.42578125" style="43" customWidth="1"/>
    <col min="11010" max="11010" width="44" style="43" customWidth="1"/>
    <col min="11011" max="11011" width="9.5703125" style="43" customWidth="1"/>
    <col min="11012" max="11012" width="9.85546875" style="43" customWidth="1"/>
    <col min="11013" max="11264" width="9.140625" style="43"/>
    <col min="11265" max="11265" width="31.42578125" style="43" customWidth="1"/>
    <col min="11266" max="11266" width="44" style="43" customWidth="1"/>
    <col min="11267" max="11267" width="9.5703125" style="43" customWidth="1"/>
    <col min="11268" max="11268" width="9.85546875" style="43" customWidth="1"/>
    <col min="11269" max="11520" width="9.140625" style="43"/>
    <col min="11521" max="11521" width="31.42578125" style="43" customWidth="1"/>
    <col min="11522" max="11522" width="44" style="43" customWidth="1"/>
    <col min="11523" max="11523" width="9.5703125" style="43" customWidth="1"/>
    <col min="11524" max="11524" width="9.85546875" style="43" customWidth="1"/>
    <col min="11525" max="11776" width="9.140625" style="43"/>
    <col min="11777" max="11777" width="31.42578125" style="43" customWidth="1"/>
    <col min="11778" max="11778" width="44" style="43" customWidth="1"/>
    <col min="11779" max="11779" width="9.5703125" style="43" customWidth="1"/>
    <col min="11780" max="11780" width="9.85546875" style="43" customWidth="1"/>
    <col min="11781" max="12032" width="9.140625" style="43"/>
    <col min="12033" max="12033" width="31.42578125" style="43" customWidth="1"/>
    <col min="12034" max="12034" width="44" style="43" customWidth="1"/>
    <col min="12035" max="12035" width="9.5703125" style="43" customWidth="1"/>
    <col min="12036" max="12036" width="9.85546875" style="43" customWidth="1"/>
    <col min="12037" max="12288" width="9.140625" style="43"/>
    <col min="12289" max="12289" width="31.42578125" style="43" customWidth="1"/>
    <col min="12290" max="12290" width="44" style="43" customWidth="1"/>
    <col min="12291" max="12291" width="9.5703125" style="43" customWidth="1"/>
    <col min="12292" max="12292" width="9.85546875" style="43" customWidth="1"/>
    <col min="12293" max="12544" width="9.140625" style="43"/>
    <col min="12545" max="12545" width="31.42578125" style="43" customWidth="1"/>
    <col min="12546" max="12546" width="44" style="43" customWidth="1"/>
    <col min="12547" max="12547" width="9.5703125" style="43" customWidth="1"/>
    <col min="12548" max="12548" width="9.85546875" style="43" customWidth="1"/>
    <col min="12549" max="12800" width="9.140625" style="43"/>
    <col min="12801" max="12801" width="31.42578125" style="43" customWidth="1"/>
    <col min="12802" max="12802" width="44" style="43" customWidth="1"/>
    <col min="12803" max="12803" width="9.5703125" style="43" customWidth="1"/>
    <col min="12804" max="12804" width="9.85546875" style="43" customWidth="1"/>
    <col min="12805" max="13056" width="9.140625" style="43"/>
    <col min="13057" max="13057" width="31.42578125" style="43" customWidth="1"/>
    <col min="13058" max="13058" width="44" style="43" customWidth="1"/>
    <col min="13059" max="13059" width="9.5703125" style="43" customWidth="1"/>
    <col min="13060" max="13060" width="9.85546875" style="43" customWidth="1"/>
    <col min="13061" max="13312" width="9.140625" style="43"/>
    <col min="13313" max="13313" width="31.42578125" style="43" customWidth="1"/>
    <col min="13314" max="13314" width="44" style="43" customWidth="1"/>
    <col min="13315" max="13315" width="9.5703125" style="43" customWidth="1"/>
    <col min="13316" max="13316" width="9.85546875" style="43" customWidth="1"/>
    <col min="13317" max="13568" width="9.140625" style="43"/>
    <col min="13569" max="13569" width="31.42578125" style="43" customWidth="1"/>
    <col min="13570" max="13570" width="44" style="43" customWidth="1"/>
    <col min="13571" max="13571" width="9.5703125" style="43" customWidth="1"/>
    <col min="13572" max="13572" width="9.85546875" style="43" customWidth="1"/>
    <col min="13573" max="13824" width="9.140625" style="43"/>
    <col min="13825" max="13825" width="31.42578125" style="43" customWidth="1"/>
    <col min="13826" max="13826" width="44" style="43" customWidth="1"/>
    <col min="13827" max="13827" width="9.5703125" style="43" customWidth="1"/>
    <col min="13828" max="13828" width="9.85546875" style="43" customWidth="1"/>
    <col min="13829" max="14080" width="9.140625" style="43"/>
    <col min="14081" max="14081" width="31.42578125" style="43" customWidth="1"/>
    <col min="14082" max="14082" width="44" style="43" customWidth="1"/>
    <col min="14083" max="14083" width="9.5703125" style="43" customWidth="1"/>
    <col min="14084" max="14084" width="9.85546875" style="43" customWidth="1"/>
    <col min="14085" max="14336" width="9.140625" style="43"/>
    <col min="14337" max="14337" width="31.42578125" style="43" customWidth="1"/>
    <col min="14338" max="14338" width="44" style="43" customWidth="1"/>
    <col min="14339" max="14339" width="9.5703125" style="43" customWidth="1"/>
    <col min="14340" max="14340" width="9.85546875" style="43" customWidth="1"/>
    <col min="14341" max="14592" width="9.140625" style="43"/>
    <col min="14593" max="14593" width="31.42578125" style="43" customWidth="1"/>
    <col min="14594" max="14594" width="44" style="43" customWidth="1"/>
    <col min="14595" max="14595" width="9.5703125" style="43" customWidth="1"/>
    <col min="14596" max="14596" width="9.85546875" style="43" customWidth="1"/>
    <col min="14597" max="14848" width="9.140625" style="43"/>
    <col min="14849" max="14849" width="31.42578125" style="43" customWidth="1"/>
    <col min="14850" max="14850" width="44" style="43" customWidth="1"/>
    <col min="14851" max="14851" width="9.5703125" style="43" customWidth="1"/>
    <col min="14852" max="14852" width="9.85546875" style="43" customWidth="1"/>
    <col min="14853" max="15104" width="9.140625" style="43"/>
    <col min="15105" max="15105" width="31.42578125" style="43" customWidth="1"/>
    <col min="15106" max="15106" width="44" style="43" customWidth="1"/>
    <col min="15107" max="15107" width="9.5703125" style="43" customWidth="1"/>
    <col min="15108" max="15108" width="9.85546875" style="43" customWidth="1"/>
    <col min="15109" max="15360" width="9.140625" style="43"/>
    <col min="15361" max="15361" width="31.42578125" style="43" customWidth="1"/>
    <col min="15362" max="15362" width="44" style="43" customWidth="1"/>
    <col min="15363" max="15363" width="9.5703125" style="43" customWidth="1"/>
    <col min="15364" max="15364" width="9.85546875" style="43" customWidth="1"/>
    <col min="15365" max="15616" width="9.140625" style="43"/>
    <col min="15617" max="15617" width="31.42578125" style="43" customWidth="1"/>
    <col min="15618" max="15618" width="44" style="43" customWidth="1"/>
    <col min="15619" max="15619" width="9.5703125" style="43" customWidth="1"/>
    <col min="15620" max="15620" width="9.85546875" style="43" customWidth="1"/>
    <col min="15621" max="15872" width="9.140625" style="43"/>
    <col min="15873" max="15873" width="31.42578125" style="43" customWidth="1"/>
    <col min="15874" max="15874" width="44" style="43" customWidth="1"/>
    <col min="15875" max="15875" width="9.5703125" style="43" customWidth="1"/>
    <col min="15876" max="15876" width="9.85546875" style="43" customWidth="1"/>
    <col min="15877" max="16128" width="9.140625" style="43"/>
    <col min="16129" max="16129" width="31.42578125" style="43" customWidth="1"/>
    <col min="16130" max="16130" width="44" style="43" customWidth="1"/>
    <col min="16131" max="16131" width="9.5703125" style="43" customWidth="1"/>
    <col min="16132" max="16132" width="9.85546875" style="43" customWidth="1"/>
    <col min="16133" max="16384" width="9.140625" style="43"/>
  </cols>
  <sheetData>
    <row r="1" spans="1:9" hidden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idden="1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9" hidden="1" x14ac:dyDescent="0.2">
      <c r="D3" s="26"/>
      <c r="E3" s="26"/>
      <c r="F3" s="26"/>
      <c r="G3" s="26"/>
      <c r="H3" s="26"/>
      <c r="I3" s="26"/>
    </row>
    <row r="4" spans="1:9" hidden="1" x14ac:dyDescent="0.2">
      <c r="D4" s="26"/>
      <c r="E4" s="26"/>
      <c r="F4" s="26"/>
      <c r="G4" s="26"/>
      <c r="H4" s="26"/>
      <c r="I4" s="26"/>
    </row>
    <row r="5" spans="1:9" hidden="1" x14ac:dyDescent="0.2">
      <c r="D5" s="26"/>
      <c r="E5" s="26"/>
      <c r="F5" s="26"/>
      <c r="G5" s="26"/>
      <c r="H5" s="26"/>
      <c r="I5" s="26"/>
    </row>
    <row r="6" spans="1:9" hidden="1" x14ac:dyDescent="0.2">
      <c r="D6" s="26"/>
      <c r="E6" s="26"/>
      <c r="F6" s="26"/>
      <c r="G6" s="26"/>
      <c r="H6" s="26"/>
      <c r="I6" s="26"/>
    </row>
    <row r="7" spans="1:9" hidden="1" x14ac:dyDescent="0.2"/>
    <row r="8" spans="1:9" hidden="1" x14ac:dyDescent="0.2"/>
    <row r="9" spans="1:9" hidden="1" x14ac:dyDescent="0.2"/>
    <row r="10" spans="1:9" hidden="1" x14ac:dyDescent="0.2"/>
    <row r="11" spans="1:9" hidden="1" x14ac:dyDescent="0.2"/>
    <row r="12" spans="1:9" hidden="1" x14ac:dyDescent="0.2"/>
    <row r="13" spans="1:9" hidden="1" x14ac:dyDescent="0.2"/>
    <row r="14" spans="1:9" hidden="1" x14ac:dyDescent="0.2"/>
    <row r="15" spans="1:9" hidden="1" x14ac:dyDescent="0.2"/>
    <row r="16" spans="1:9" hidden="1" x14ac:dyDescent="0.2"/>
    <row r="17" spans="1:4" x14ac:dyDescent="0.2">
      <c r="A17" s="24"/>
      <c r="B17" s="465" t="s">
        <v>48</v>
      </c>
      <c r="C17" s="465"/>
      <c r="D17" s="465"/>
    </row>
    <row r="18" spans="1:4" x14ac:dyDescent="0.2">
      <c r="A18" s="44"/>
      <c r="B18" s="465" t="s">
        <v>49</v>
      </c>
      <c r="C18" s="465"/>
      <c r="D18" s="465"/>
    </row>
    <row r="19" spans="1:4" x14ac:dyDescent="0.2">
      <c r="A19" s="24"/>
      <c r="B19" s="465" t="s">
        <v>57</v>
      </c>
      <c r="C19" s="465"/>
      <c r="D19" s="465"/>
    </row>
    <row r="20" spans="1:4" x14ac:dyDescent="0.2">
      <c r="A20" s="24" t="s">
        <v>51</v>
      </c>
      <c r="B20" s="465" t="s">
        <v>28</v>
      </c>
      <c r="C20" s="465"/>
      <c r="D20" s="465"/>
    </row>
    <row r="21" spans="1:4" x14ac:dyDescent="0.2">
      <c r="A21" s="465" t="s">
        <v>52</v>
      </c>
      <c r="B21" s="465"/>
      <c r="C21" s="465"/>
      <c r="D21" s="465"/>
    </row>
    <row r="22" spans="1:4" x14ac:dyDescent="0.2">
      <c r="A22" s="465" t="s">
        <v>53</v>
      </c>
      <c r="B22" s="465"/>
      <c r="C22" s="465"/>
      <c r="D22" s="465"/>
    </row>
    <row r="23" spans="1:4" x14ac:dyDescent="0.2">
      <c r="A23" s="25"/>
      <c r="B23" s="465" t="s">
        <v>903</v>
      </c>
      <c r="C23" s="465"/>
      <c r="D23" s="465"/>
    </row>
    <row r="24" spans="1:4" ht="31.9" customHeight="1" x14ac:dyDescent="0.25">
      <c r="A24" s="457" t="s">
        <v>695</v>
      </c>
      <c r="B24" s="457"/>
      <c r="C24" s="457"/>
      <c r="D24" s="457"/>
    </row>
    <row r="25" spans="1:4" ht="24.75" customHeight="1" x14ac:dyDescent="0.2">
      <c r="A25" s="26"/>
      <c r="B25" s="45"/>
      <c r="C25" s="464" t="s">
        <v>32</v>
      </c>
      <c r="D25" s="464"/>
    </row>
    <row r="26" spans="1:4" ht="19.149999999999999" customHeight="1" x14ac:dyDescent="0.2">
      <c r="A26" s="27" t="s">
        <v>33</v>
      </c>
      <c r="B26" s="27" t="s">
        <v>34</v>
      </c>
      <c r="C26" s="27" t="s">
        <v>4</v>
      </c>
      <c r="D26" s="27" t="s">
        <v>5</v>
      </c>
    </row>
    <row r="27" spans="1:4" ht="26.45" customHeight="1" x14ac:dyDescent="0.2">
      <c r="A27" s="46" t="s">
        <v>36</v>
      </c>
      <c r="B27" s="289" t="s">
        <v>37</v>
      </c>
      <c r="C27" s="30">
        <f>+C28+C29</f>
        <v>0</v>
      </c>
      <c r="D27" s="30">
        <f>+D28+D29</f>
        <v>0</v>
      </c>
    </row>
    <row r="28" spans="1:4" ht="38.25" x14ac:dyDescent="0.2">
      <c r="A28" s="47" t="s">
        <v>54</v>
      </c>
      <c r="B28" s="48" t="s">
        <v>39</v>
      </c>
      <c r="C28" s="33"/>
      <c r="D28" s="49"/>
    </row>
    <row r="29" spans="1:4" ht="55.5" customHeight="1" x14ac:dyDescent="0.2">
      <c r="A29" s="50" t="s">
        <v>55</v>
      </c>
      <c r="B29" s="51" t="s">
        <v>41</v>
      </c>
      <c r="C29" s="52">
        <v>0</v>
      </c>
      <c r="D29" s="52">
        <v>0</v>
      </c>
    </row>
    <row r="30" spans="1:4" ht="28.5" customHeight="1" x14ac:dyDescent="0.2">
      <c r="A30" s="290" t="s">
        <v>42</v>
      </c>
      <c r="B30" s="282" t="s">
        <v>43</v>
      </c>
      <c r="C30" s="53">
        <f>+C31+C32</f>
        <v>0</v>
      </c>
      <c r="D30" s="53">
        <f>+D31+D32</f>
        <v>0</v>
      </c>
    </row>
    <row r="31" spans="1:4" ht="55.5" customHeight="1" x14ac:dyDescent="0.2">
      <c r="A31" s="47" t="s">
        <v>44</v>
      </c>
      <c r="B31" s="48" t="s">
        <v>45</v>
      </c>
      <c r="C31" s="33">
        <v>0</v>
      </c>
      <c r="D31" s="49">
        <v>0</v>
      </c>
    </row>
    <row r="32" spans="1:4" ht="63.75" x14ac:dyDescent="0.2">
      <c r="A32" s="47" t="s">
        <v>46</v>
      </c>
      <c r="B32" s="48" t="s">
        <v>47</v>
      </c>
      <c r="C32" s="33">
        <v>0</v>
      </c>
      <c r="D32" s="49">
        <v>0</v>
      </c>
    </row>
    <row r="33" spans="1:4" hidden="1" x14ac:dyDescent="0.2">
      <c r="A33" s="46"/>
      <c r="B33" s="54"/>
      <c r="C33" s="55"/>
      <c r="D33" s="56"/>
    </row>
    <row r="34" spans="1:4" ht="19.5" customHeight="1" x14ac:dyDescent="0.2">
      <c r="A34" s="57"/>
      <c r="B34" s="58" t="s">
        <v>6</v>
      </c>
      <c r="C34" s="59">
        <f>+C27</f>
        <v>0</v>
      </c>
      <c r="D34" s="59">
        <f>+D27</f>
        <v>0</v>
      </c>
    </row>
    <row r="35" spans="1:4" x14ac:dyDescent="0.2">
      <c r="A35" s="26"/>
      <c r="B35" s="26"/>
      <c r="C35" s="26"/>
      <c r="D35" s="26"/>
    </row>
    <row r="36" spans="1:4" x14ac:dyDescent="0.2">
      <c r="A36" s="26"/>
      <c r="B36" s="26"/>
      <c r="C36" s="26"/>
      <c r="D36" s="26"/>
    </row>
    <row r="37" spans="1:4" x14ac:dyDescent="0.2">
      <c r="D37" s="26"/>
    </row>
    <row r="38" spans="1:4" x14ac:dyDescent="0.2">
      <c r="D38" s="26"/>
    </row>
    <row r="39" spans="1:4" x14ac:dyDescent="0.2">
      <c r="D39" s="26"/>
    </row>
    <row r="40" spans="1:4" x14ac:dyDescent="0.2">
      <c r="D40" s="26"/>
    </row>
  </sheetData>
  <mergeCells count="9">
    <mergeCell ref="B23:D23"/>
    <mergeCell ref="A24:D24"/>
    <mergeCell ref="C25:D25"/>
    <mergeCell ref="B17:D17"/>
    <mergeCell ref="B18:D18"/>
    <mergeCell ref="B19:D19"/>
    <mergeCell ref="B20:D20"/>
    <mergeCell ref="A21:D21"/>
    <mergeCell ref="A22:D22"/>
  </mergeCells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4"/>
  <sheetViews>
    <sheetView view="pageBreakPreview" zoomScaleNormal="100" zoomScaleSheetLayoutView="100" workbookViewId="0">
      <selection activeCell="A10" sqref="A10:D10"/>
    </sheetView>
  </sheetViews>
  <sheetFormatPr defaultRowHeight="15" x14ac:dyDescent="0.25"/>
  <cols>
    <col min="1" max="1" width="67.28515625" customWidth="1"/>
    <col min="2" max="2" width="10.85546875" style="61" customWidth="1"/>
    <col min="3" max="4" width="9.28515625" style="61" customWidth="1"/>
    <col min="257" max="257" width="67.28515625" customWidth="1"/>
    <col min="258" max="258" width="10.85546875" customWidth="1"/>
    <col min="259" max="260" width="9.28515625" customWidth="1"/>
    <col min="513" max="513" width="67.28515625" customWidth="1"/>
    <col min="514" max="514" width="10.85546875" customWidth="1"/>
    <col min="515" max="516" width="9.28515625" customWidth="1"/>
    <col min="769" max="769" width="67.28515625" customWidth="1"/>
    <col min="770" max="770" width="10.85546875" customWidth="1"/>
    <col min="771" max="772" width="9.28515625" customWidth="1"/>
    <col min="1025" max="1025" width="67.28515625" customWidth="1"/>
    <col min="1026" max="1026" width="10.85546875" customWidth="1"/>
    <col min="1027" max="1028" width="9.28515625" customWidth="1"/>
    <col min="1281" max="1281" width="67.28515625" customWidth="1"/>
    <col min="1282" max="1282" width="10.85546875" customWidth="1"/>
    <col min="1283" max="1284" width="9.28515625" customWidth="1"/>
    <col min="1537" max="1537" width="67.28515625" customWidth="1"/>
    <col min="1538" max="1538" width="10.85546875" customWidth="1"/>
    <col min="1539" max="1540" width="9.28515625" customWidth="1"/>
    <col min="1793" max="1793" width="67.28515625" customWidth="1"/>
    <col min="1794" max="1794" width="10.85546875" customWidth="1"/>
    <col min="1795" max="1796" width="9.28515625" customWidth="1"/>
    <col min="2049" max="2049" width="67.28515625" customWidth="1"/>
    <col min="2050" max="2050" width="10.85546875" customWidth="1"/>
    <col min="2051" max="2052" width="9.28515625" customWidth="1"/>
    <col min="2305" max="2305" width="67.28515625" customWidth="1"/>
    <col min="2306" max="2306" width="10.85546875" customWidth="1"/>
    <col min="2307" max="2308" width="9.28515625" customWidth="1"/>
    <col min="2561" max="2561" width="67.28515625" customWidth="1"/>
    <col min="2562" max="2562" width="10.85546875" customWidth="1"/>
    <col min="2563" max="2564" width="9.28515625" customWidth="1"/>
    <col min="2817" max="2817" width="67.28515625" customWidth="1"/>
    <col min="2818" max="2818" width="10.85546875" customWidth="1"/>
    <col min="2819" max="2820" width="9.28515625" customWidth="1"/>
    <col min="3073" max="3073" width="67.28515625" customWidth="1"/>
    <col min="3074" max="3074" width="10.85546875" customWidth="1"/>
    <col min="3075" max="3076" width="9.28515625" customWidth="1"/>
    <col min="3329" max="3329" width="67.28515625" customWidth="1"/>
    <col min="3330" max="3330" width="10.85546875" customWidth="1"/>
    <col min="3331" max="3332" width="9.28515625" customWidth="1"/>
    <col min="3585" max="3585" width="67.28515625" customWidth="1"/>
    <col min="3586" max="3586" width="10.85546875" customWidth="1"/>
    <col min="3587" max="3588" width="9.28515625" customWidth="1"/>
    <col min="3841" max="3841" width="67.28515625" customWidth="1"/>
    <col min="3842" max="3842" width="10.85546875" customWidth="1"/>
    <col min="3843" max="3844" width="9.28515625" customWidth="1"/>
    <col min="4097" max="4097" width="67.28515625" customWidth="1"/>
    <col min="4098" max="4098" width="10.85546875" customWidth="1"/>
    <col min="4099" max="4100" width="9.28515625" customWidth="1"/>
    <col min="4353" max="4353" width="67.28515625" customWidth="1"/>
    <col min="4354" max="4354" width="10.85546875" customWidth="1"/>
    <col min="4355" max="4356" width="9.28515625" customWidth="1"/>
    <col min="4609" max="4609" width="67.28515625" customWidth="1"/>
    <col min="4610" max="4610" width="10.85546875" customWidth="1"/>
    <col min="4611" max="4612" width="9.28515625" customWidth="1"/>
    <col min="4865" max="4865" width="67.28515625" customWidth="1"/>
    <col min="4866" max="4866" width="10.85546875" customWidth="1"/>
    <col min="4867" max="4868" width="9.28515625" customWidth="1"/>
    <col min="5121" max="5121" width="67.28515625" customWidth="1"/>
    <col min="5122" max="5122" width="10.85546875" customWidth="1"/>
    <col min="5123" max="5124" width="9.28515625" customWidth="1"/>
    <col min="5377" max="5377" width="67.28515625" customWidth="1"/>
    <col min="5378" max="5378" width="10.85546875" customWidth="1"/>
    <col min="5379" max="5380" width="9.28515625" customWidth="1"/>
    <col min="5633" max="5633" width="67.28515625" customWidth="1"/>
    <col min="5634" max="5634" width="10.85546875" customWidth="1"/>
    <col min="5635" max="5636" width="9.28515625" customWidth="1"/>
    <col min="5889" max="5889" width="67.28515625" customWidth="1"/>
    <col min="5890" max="5890" width="10.85546875" customWidth="1"/>
    <col min="5891" max="5892" width="9.28515625" customWidth="1"/>
    <col min="6145" max="6145" width="67.28515625" customWidth="1"/>
    <col min="6146" max="6146" width="10.85546875" customWidth="1"/>
    <col min="6147" max="6148" width="9.28515625" customWidth="1"/>
    <col min="6401" max="6401" width="67.28515625" customWidth="1"/>
    <col min="6402" max="6402" width="10.85546875" customWidth="1"/>
    <col min="6403" max="6404" width="9.28515625" customWidth="1"/>
    <col min="6657" max="6657" width="67.28515625" customWidth="1"/>
    <col min="6658" max="6658" width="10.85546875" customWidth="1"/>
    <col min="6659" max="6660" width="9.28515625" customWidth="1"/>
    <col min="6913" max="6913" width="67.28515625" customWidth="1"/>
    <col min="6914" max="6914" width="10.85546875" customWidth="1"/>
    <col min="6915" max="6916" width="9.28515625" customWidth="1"/>
    <col min="7169" max="7169" width="67.28515625" customWidth="1"/>
    <col min="7170" max="7170" width="10.85546875" customWidth="1"/>
    <col min="7171" max="7172" width="9.28515625" customWidth="1"/>
    <col min="7425" max="7425" width="67.28515625" customWidth="1"/>
    <col min="7426" max="7426" width="10.85546875" customWidth="1"/>
    <col min="7427" max="7428" width="9.28515625" customWidth="1"/>
    <col min="7681" max="7681" width="67.28515625" customWidth="1"/>
    <col min="7682" max="7682" width="10.85546875" customWidth="1"/>
    <col min="7683" max="7684" width="9.28515625" customWidth="1"/>
    <col min="7937" max="7937" width="67.28515625" customWidth="1"/>
    <col min="7938" max="7938" width="10.85546875" customWidth="1"/>
    <col min="7939" max="7940" width="9.28515625" customWidth="1"/>
    <col min="8193" max="8193" width="67.28515625" customWidth="1"/>
    <col min="8194" max="8194" width="10.85546875" customWidth="1"/>
    <col min="8195" max="8196" width="9.28515625" customWidth="1"/>
    <col min="8449" max="8449" width="67.28515625" customWidth="1"/>
    <col min="8450" max="8450" width="10.85546875" customWidth="1"/>
    <col min="8451" max="8452" width="9.28515625" customWidth="1"/>
    <col min="8705" max="8705" width="67.28515625" customWidth="1"/>
    <col min="8706" max="8706" width="10.85546875" customWidth="1"/>
    <col min="8707" max="8708" width="9.28515625" customWidth="1"/>
    <col min="8961" max="8961" width="67.28515625" customWidth="1"/>
    <col min="8962" max="8962" width="10.85546875" customWidth="1"/>
    <col min="8963" max="8964" width="9.28515625" customWidth="1"/>
    <col min="9217" max="9217" width="67.28515625" customWidth="1"/>
    <col min="9218" max="9218" width="10.85546875" customWidth="1"/>
    <col min="9219" max="9220" width="9.28515625" customWidth="1"/>
    <col min="9473" max="9473" width="67.28515625" customWidth="1"/>
    <col min="9474" max="9474" width="10.85546875" customWidth="1"/>
    <col min="9475" max="9476" width="9.28515625" customWidth="1"/>
    <col min="9729" max="9729" width="67.28515625" customWidth="1"/>
    <col min="9730" max="9730" width="10.85546875" customWidth="1"/>
    <col min="9731" max="9732" width="9.28515625" customWidth="1"/>
    <col min="9985" max="9985" width="67.28515625" customWidth="1"/>
    <col min="9986" max="9986" width="10.85546875" customWidth="1"/>
    <col min="9987" max="9988" width="9.28515625" customWidth="1"/>
    <col min="10241" max="10241" width="67.28515625" customWidth="1"/>
    <col min="10242" max="10242" width="10.85546875" customWidth="1"/>
    <col min="10243" max="10244" width="9.28515625" customWidth="1"/>
    <col min="10497" max="10497" width="67.28515625" customWidth="1"/>
    <col min="10498" max="10498" width="10.85546875" customWidth="1"/>
    <col min="10499" max="10500" width="9.28515625" customWidth="1"/>
    <col min="10753" max="10753" width="67.28515625" customWidth="1"/>
    <col min="10754" max="10754" width="10.85546875" customWidth="1"/>
    <col min="10755" max="10756" width="9.28515625" customWidth="1"/>
    <col min="11009" max="11009" width="67.28515625" customWidth="1"/>
    <col min="11010" max="11010" width="10.85546875" customWidth="1"/>
    <col min="11011" max="11012" width="9.28515625" customWidth="1"/>
    <col min="11265" max="11265" width="67.28515625" customWidth="1"/>
    <col min="11266" max="11266" width="10.85546875" customWidth="1"/>
    <col min="11267" max="11268" width="9.28515625" customWidth="1"/>
    <col min="11521" max="11521" width="67.28515625" customWidth="1"/>
    <col min="11522" max="11522" width="10.85546875" customWidth="1"/>
    <col min="11523" max="11524" width="9.28515625" customWidth="1"/>
    <col min="11777" max="11777" width="67.28515625" customWidth="1"/>
    <col min="11778" max="11778" width="10.85546875" customWidth="1"/>
    <col min="11779" max="11780" width="9.28515625" customWidth="1"/>
    <col min="12033" max="12033" width="67.28515625" customWidth="1"/>
    <col min="12034" max="12034" width="10.85546875" customWidth="1"/>
    <col min="12035" max="12036" width="9.28515625" customWidth="1"/>
    <col min="12289" max="12289" width="67.28515625" customWidth="1"/>
    <col min="12290" max="12290" width="10.85546875" customWidth="1"/>
    <col min="12291" max="12292" width="9.28515625" customWidth="1"/>
    <col min="12545" max="12545" width="67.28515625" customWidth="1"/>
    <col min="12546" max="12546" width="10.85546875" customWidth="1"/>
    <col min="12547" max="12548" width="9.28515625" customWidth="1"/>
    <col min="12801" max="12801" width="67.28515625" customWidth="1"/>
    <col min="12802" max="12802" width="10.85546875" customWidth="1"/>
    <col min="12803" max="12804" width="9.28515625" customWidth="1"/>
    <col min="13057" max="13057" width="67.28515625" customWidth="1"/>
    <col min="13058" max="13058" width="10.85546875" customWidth="1"/>
    <col min="13059" max="13060" width="9.28515625" customWidth="1"/>
    <col min="13313" max="13313" width="67.28515625" customWidth="1"/>
    <col min="13314" max="13314" width="10.85546875" customWidth="1"/>
    <col min="13315" max="13316" width="9.28515625" customWidth="1"/>
    <col min="13569" max="13569" width="67.28515625" customWidth="1"/>
    <col min="13570" max="13570" width="10.85546875" customWidth="1"/>
    <col min="13571" max="13572" width="9.28515625" customWidth="1"/>
    <col min="13825" max="13825" width="67.28515625" customWidth="1"/>
    <col min="13826" max="13826" width="10.85546875" customWidth="1"/>
    <col min="13827" max="13828" width="9.28515625" customWidth="1"/>
    <col min="14081" max="14081" width="67.28515625" customWidth="1"/>
    <col min="14082" max="14082" width="10.85546875" customWidth="1"/>
    <col min="14083" max="14084" width="9.28515625" customWidth="1"/>
    <col min="14337" max="14337" width="67.28515625" customWidth="1"/>
    <col min="14338" max="14338" width="10.85546875" customWidth="1"/>
    <col min="14339" max="14340" width="9.28515625" customWidth="1"/>
    <col min="14593" max="14593" width="67.28515625" customWidth="1"/>
    <col min="14594" max="14594" width="10.85546875" customWidth="1"/>
    <col min="14595" max="14596" width="9.28515625" customWidth="1"/>
    <col min="14849" max="14849" width="67.28515625" customWidth="1"/>
    <col min="14850" max="14850" width="10.85546875" customWidth="1"/>
    <col min="14851" max="14852" width="9.28515625" customWidth="1"/>
    <col min="15105" max="15105" width="67.28515625" customWidth="1"/>
    <col min="15106" max="15106" width="10.85546875" customWidth="1"/>
    <col min="15107" max="15108" width="9.28515625" customWidth="1"/>
    <col min="15361" max="15361" width="67.28515625" customWidth="1"/>
    <col min="15362" max="15362" width="10.85546875" customWidth="1"/>
    <col min="15363" max="15364" width="9.28515625" customWidth="1"/>
    <col min="15617" max="15617" width="67.28515625" customWidth="1"/>
    <col min="15618" max="15618" width="10.85546875" customWidth="1"/>
    <col min="15619" max="15620" width="9.28515625" customWidth="1"/>
    <col min="15873" max="15873" width="67.28515625" customWidth="1"/>
    <col min="15874" max="15874" width="10.85546875" customWidth="1"/>
    <col min="15875" max="15876" width="9.28515625" customWidth="1"/>
    <col min="16129" max="16129" width="67.28515625" customWidth="1"/>
    <col min="16130" max="16130" width="10.85546875" customWidth="1"/>
    <col min="16131" max="16132" width="9.28515625" customWidth="1"/>
  </cols>
  <sheetData>
    <row r="1" spans="1:5" x14ac:dyDescent="0.25">
      <c r="A1" s="465" t="s">
        <v>719</v>
      </c>
      <c r="B1" s="465"/>
      <c r="C1" s="465"/>
      <c r="D1" s="465"/>
    </row>
    <row r="2" spans="1:5" x14ac:dyDescent="0.25">
      <c r="A2" s="465" t="s">
        <v>49</v>
      </c>
      <c r="B2" s="465"/>
      <c r="C2" s="465"/>
      <c r="D2" s="465"/>
    </row>
    <row r="3" spans="1:5" x14ac:dyDescent="0.25">
      <c r="A3" s="465" t="s">
        <v>57</v>
      </c>
      <c r="B3" s="465"/>
      <c r="C3" s="465"/>
      <c r="D3" s="465"/>
    </row>
    <row r="4" spans="1:5" x14ac:dyDescent="0.25">
      <c r="A4" s="465" t="s">
        <v>28</v>
      </c>
      <c r="B4" s="465"/>
      <c r="C4" s="465"/>
      <c r="D4" s="465"/>
    </row>
    <row r="5" spans="1:5" x14ac:dyDescent="0.25">
      <c r="A5" s="465" t="s">
        <v>52</v>
      </c>
      <c r="B5" s="465"/>
      <c r="C5" s="465"/>
      <c r="D5" s="465"/>
    </row>
    <row r="6" spans="1:5" x14ac:dyDescent="0.25">
      <c r="A6" s="465" t="s">
        <v>239</v>
      </c>
      <c r="B6" s="465"/>
      <c r="C6" s="465"/>
      <c r="D6" s="465"/>
    </row>
    <row r="7" spans="1:5" ht="15.75" x14ac:dyDescent="0.25">
      <c r="A7" s="60"/>
      <c r="B7" s="471" t="s">
        <v>902</v>
      </c>
      <c r="C7" s="471"/>
      <c r="D7" s="471"/>
    </row>
    <row r="8" spans="1:5" ht="15.75" customHeight="1" x14ac:dyDescent="0.25">
      <c r="A8" s="472" t="s">
        <v>56</v>
      </c>
      <c r="B8" s="472"/>
      <c r="C8" s="472"/>
      <c r="D8" s="472"/>
      <c r="E8" s="62"/>
    </row>
    <row r="9" spans="1:5" ht="15.75" x14ac:dyDescent="0.25">
      <c r="A9" s="472" t="s">
        <v>720</v>
      </c>
      <c r="B9" s="472"/>
      <c r="C9" s="472"/>
      <c r="D9" s="472"/>
      <c r="E9" s="62"/>
    </row>
    <row r="10" spans="1:5" ht="15.75" x14ac:dyDescent="0.25">
      <c r="A10" s="472" t="s">
        <v>721</v>
      </c>
      <c r="B10" s="472"/>
      <c r="C10" s="472"/>
      <c r="D10" s="472"/>
      <c r="E10" s="62"/>
    </row>
    <row r="11" spans="1:5" ht="15.75" x14ac:dyDescent="0.25">
      <c r="A11" s="472" t="s">
        <v>722</v>
      </c>
      <c r="B11" s="472"/>
      <c r="C11" s="472"/>
      <c r="D11" s="472"/>
      <c r="E11" s="62"/>
    </row>
    <row r="12" spans="1:5" ht="20.25" customHeight="1" x14ac:dyDescent="0.25">
      <c r="A12" s="473" t="s">
        <v>58</v>
      </c>
      <c r="B12" s="473"/>
      <c r="C12" s="473"/>
      <c r="D12" s="473"/>
    </row>
    <row r="13" spans="1:5" ht="51.75" customHeight="1" x14ac:dyDescent="0.25">
      <c r="A13" s="290" t="s">
        <v>59</v>
      </c>
      <c r="B13" s="290" t="s">
        <v>60</v>
      </c>
      <c r="C13" s="290" t="s">
        <v>61</v>
      </c>
      <c r="D13" s="290" t="s">
        <v>62</v>
      </c>
    </row>
    <row r="14" spans="1:5" ht="14.25" customHeight="1" x14ac:dyDescent="0.25">
      <c r="A14" s="299">
        <v>1</v>
      </c>
      <c r="B14" s="299">
        <v>3</v>
      </c>
      <c r="C14" s="299">
        <v>4</v>
      </c>
      <c r="D14" s="309">
        <v>5</v>
      </c>
    </row>
    <row r="15" spans="1:5" ht="32.25" customHeight="1" x14ac:dyDescent="0.25">
      <c r="A15" s="469" t="s">
        <v>723</v>
      </c>
      <c r="B15" s="470"/>
      <c r="C15" s="470"/>
      <c r="D15" s="470"/>
    </row>
    <row r="16" spans="1:5" ht="14.25" customHeight="1" x14ac:dyDescent="0.25">
      <c r="A16" s="310" t="s">
        <v>63</v>
      </c>
      <c r="B16" s="31">
        <v>100</v>
      </c>
      <c r="C16" s="31"/>
      <c r="D16" s="31"/>
    </row>
    <row r="17" spans="1:4" ht="14.25" customHeight="1" x14ac:dyDescent="0.25">
      <c r="A17" s="310" t="s">
        <v>724</v>
      </c>
      <c r="B17" s="31"/>
      <c r="C17" s="31">
        <v>100</v>
      </c>
      <c r="D17" s="31"/>
    </row>
    <row r="18" spans="1:4" ht="26.45" customHeight="1" x14ac:dyDescent="0.25">
      <c r="A18" s="311" t="s">
        <v>725</v>
      </c>
      <c r="B18" s="31"/>
      <c r="C18" s="31"/>
      <c r="D18" s="31">
        <v>100</v>
      </c>
    </row>
    <row r="19" spans="1:4" ht="12.6" customHeight="1" x14ac:dyDescent="0.25">
      <c r="A19" s="293" t="s">
        <v>64</v>
      </c>
      <c r="B19" s="31">
        <v>60</v>
      </c>
      <c r="C19" s="31"/>
      <c r="D19" s="31"/>
    </row>
    <row r="20" spans="1:4" ht="14.25" customHeight="1" x14ac:dyDescent="0.25">
      <c r="A20" s="312" t="s">
        <v>726</v>
      </c>
      <c r="B20" s="31">
        <v>100</v>
      </c>
      <c r="C20" s="31"/>
      <c r="D20" s="31"/>
    </row>
    <row r="21" spans="1:4" ht="58.5" customHeight="1" x14ac:dyDescent="0.25">
      <c r="A21" s="293" t="s">
        <v>65</v>
      </c>
      <c r="B21" s="31">
        <v>100</v>
      </c>
      <c r="C21" s="31"/>
      <c r="D21" s="31"/>
    </row>
    <row r="22" spans="1:4" ht="27.75" customHeight="1" x14ac:dyDescent="0.25">
      <c r="A22" s="293" t="s">
        <v>66</v>
      </c>
      <c r="B22" s="31">
        <v>100</v>
      </c>
      <c r="C22" s="31"/>
      <c r="D22" s="31"/>
    </row>
    <row r="23" spans="1:4" ht="22.5" customHeight="1" x14ac:dyDescent="0.25">
      <c r="A23" s="466" t="s">
        <v>67</v>
      </c>
      <c r="B23" s="467"/>
      <c r="C23" s="467"/>
      <c r="D23" s="468"/>
    </row>
    <row r="24" spans="1:4" ht="30" customHeight="1" x14ac:dyDescent="0.25">
      <c r="A24" s="293" t="s">
        <v>68</v>
      </c>
      <c r="B24" s="31">
        <v>100</v>
      </c>
      <c r="C24" s="31"/>
      <c r="D24" s="31"/>
    </row>
    <row r="25" spans="1:4" ht="30" customHeight="1" x14ac:dyDescent="0.25">
      <c r="A25" s="293" t="s">
        <v>727</v>
      </c>
      <c r="B25" s="31"/>
      <c r="C25" s="31">
        <v>100</v>
      </c>
      <c r="D25" s="31"/>
    </row>
    <row r="26" spans="1:4" ht="30" customHeight="1" x14ac:dyDescent="0.25">
      <c r="A26" s="293" t="s">
        <v>728</v>
      </c>
      <c r="B26" s="31"/>
      <c r="C26" s="31"/>
      <c r="D26" s="31">
        <v>100</v>
      </c>
    </row>
    <row r="27" spans="1:4" ht="16.5" customHeight="1" x14ac:dyDescent="0.25">
      <c r="A27" s="293" t="s">
        <v>133</v>
      </c>
      <c r="B27" s="31">
        <v>100</v>
      </c>
      <c r="C27" s="31"/>
      <c r="D27" s="31"/>
    </row>
    <row r="28" spans="1:4" ht="18" customHeight="1" x14ac:dyDescent="0.25">
      <c r="A28" s="293" t="s">
        <v>729</v>
      </c>
      <c r="B28" s="31"/>
      <c r="C28" s="31">
        <v>100</v>
      </c>
      <c r="D28" s="31"/>
    </row>
    <row r="29" spans="1:4" ht="18.75" customHeight="1" x14ac:dyDescent="0.25">
      <c r="A29" s="293" t="s">
        <v>730</v>
      </c>
      <c r="B29" s="31"/>
      <c r="C29" s="31"/>
      <c r="D29" s="31">
        <v>100</v>
      </c>
    </row>
    <row r="30" spans="1:4" ht="17.25" customHeight="1" x14ac:dyDescent="0.25">
      <c r="A30" s="466" t="s">
        <v>69</v>
      </c>
      <c r="B30" s="467"/>
      <c r="C30" s="467"/>
      <c r="D30" s="468"/>
    </row>
    <row r="31" spans="1:4" ht="30.75" customHeight="1" x14ac:dyDescent="0.25">
      <c r="A31" s="293" t="s">
        <v>731</v>
      </c>
      <c r="B31" s="31">
        <v>100</v>
      </c>
      <c r="C31" s="31"/>
      <c r="D31" s="31"/>
    </row>
    <row r="32" spans="1:4" ht="27" customHeight="1" x14ac:dyDescent="0.25">
      <c r="A32" s="293" t="s">
        <v>732</v>
      </c>
      <c r="B32" s="31"/>
      <c r="C32" s="31">
        <v>100</v>
      </c>
      <c r="D32" s="31"/>
    </row>
    <row r="33" spans="1:4" s="64" customFormat="1" ht="30.75" customHeight="1" x14ac:dyDescent="0.25">
      <c r="A33" s="293" t="s">
        <v>733</v>
      </c>
      <c r="B33" s="31"/>
      <c r="C33" s="31"/>
      <c r="D33" s="31">
        <v>100</v>
      </c>
    </row>
    <row r="34" spans="1:4" s="64" customFormat="1" ht="18" customHeight="1" x14ac:dyDescent="0.2">
      <c r="A34" s="466" t="s">
        <v>70</v>
      </c>
      <c r="B34" s="467"/>
      <c r="C34" s="467"/>
      <c r="D34" s="468"/>
    </row>
    <row r="35" spans="1:4" s="64" customFormat="1" ht="42.75" customHeight="1" x14ac:dyDescent="0.2">
      <c r="A35" s="311" t="s">
        <v>71</v>
      </c>
      <c r="B35" s="31">
        <v>100</v>
      </c>
      <c r="C35" s="31"/>
      <c r="D35" s="31"/>
    </row>
    <row r="36" spans="1:4" s="64" customFormat="1" ht="42" customHeight="1" x14ac:dyDescent="0.25">
      <c r="A36" s="310" t="s">
        <v>734</v>
      </c>
      <c r="B36" s="31"/>
      <c r="C36" s="31">
        <v>100</v>
      </c>
      <c r="D36" s="31"/>
    </row>
    <row r="37" spans="1:4" s="64" customFormat="1" ht="42" customHeight="1" x14ac:dyDescent="0.2">
      <c r="A37" s="311" t="s">
        <v>735</v>
      </c>
      <c r="B37" s="31"/>
      <c r="C37" s="31"/>
      <c r="D37" s="31">
        <v>100</v>
      </c>
    </row>
    <row r="38" spans="1:4" s="64" customFormat="1" ht="43.5" customHeight="1" x14ac:dyDescent="0.25">
      <c r="A38" s="310" t="s">
        <v>73</v>
      </c>
      <c r="B38" s="31">
        <v>100</v>
      </c>
      <c r="C38" s="31"/>
      <c r="D38" s="31"/>
    </row>
    <row r="39" spans="1:4" s="64" customFormat="1" ht="46.5" customHeight="1" x14ac:dyDescent="0.2">
      <c r="A39" s="311" t="s">
        <v>736</v>
      </c>
      <c r="B39" s="31"/>
      <c r="C39" s="31">
        <v>100</v>
      </c>
      <c r="D39" s="31"/>
    </row>
    <row r="40" spans="1:4" s="64" customFormat="1" ht="46.5" customHeight="1" x14ac:dyDescent="0.25">
      <c r="A40" s="310" t="s">
        <v>737</v>
      </c>
      <c r="B40" s="31"/>
      <c r="C40" s="31"/>
      <c r="D40" s="31">
        <v>100</v>
      </c>
    </row>
    <row r="41" spans="1:4" s="64" customFormat="1" ht="56.25" customHeight="1" x14ac:dyDescent="0.2">
      <c r="A41" s="311" t="s">
        <v>738</v>
      </c>
      <c r="B41" s="31">
        <v>100</v>
      </c>
      <c r="C41" s="31"/>
      <c r="D41" s="31"/>
    </row>
    <row r="42" spans="1:4" s="64" customFormat="1" ht="58.5" customHeight="1" x14ac:dyDescent="0.2">
      <c r="A42" s="311" t="s">
        <v>739</v>
      </c>
      <c r="B42" s="31"/>
      <c r="C42" s="31">
        <v>100</v>
      </c>
      <c r="D42" s="31"/>
    </row>
    <row r="43" spans="1:4" s="64" customFormat="1" ht="59.25" customHeight="1" x14ac:dyDescent="0.2">
      <c r="A43" s="311" t="s">
        <v>740</v>
      </c>
      <c r="B43" s="31"/>
      <c r="C43" s="31"/>
      <c r="D43" s="31">
        <v>100</v>
      </c>
    </row>
    <row r="44" spans="1:4" ht="42.75" customHeight="1" x14ac:dyDescent="0.25">
      <c r="A44" s="293" t="s">
        <v>72</v>
      </c>
      <c r="B44" s="31">
        <v>100</v>
      </c>
      <c r="C44" s="31"/>
      <c r="D44" s="31"/>
    </row>
    <row r="45" spans="1:4" ht="42.75" customHeight="1" x14ac:dyDescent="0.25">
      <c r="A45" s="293" t="s">
        <v>741</v>
      </c>
      <c r="B45" s="31"/>
      <c r="C45" s="31">
        <v>100</v>
      </c>
      <c r="D45" s="31"/>
    </row>
    <row r="46" spans="1:4" ht="42.75" customHeight="1" x14ac:dyDescent="0.25">
      <c r="A46" s="293" t="s">
        <v>742</v>
      </c>
      <c r="B46" s="31"/>
      <c r="C46" s="31"/>
      <c r="D46" s="31">
        <v>100</v>
      </c>
    </row>
    <row r="47" spans="1:4" ht="30.75" customHeight="1" x14ac:dyDescent="0.25">
      <c r="A47" s="311" t="s">
        <v>74</v>
      </c>
      <c r="B47" s="31">
        <v>100</v>
      </c>
      <c r="C47" s="31"/>
      <c r="D47" s="31"/>
    </row>
    <row r="48" spans="1:4" ht="30.75" customHeight="1" x14ac:dyDescent="0.25">
      <c r="A48" s="311" t="s">
        <v>743</v>
      </c>
      <c r="B48" s="31"/>
      <c r="C48" s="31">
        <v>100</v>
      </c>
      <c r="D48" s="31"/>
    </row>
    <row r="49" spans="1:4" ht="30.75" customHeight="1" x14ac:dyDescent="0.25">
      <c r="A49" s="311" t="s">
        <v>744</v>
      </c>
      <c r="B49" s="31"/>
      <c r="C49" s="31"/>
      <c r="D49" s="31">
        <v>100</v>
      </c>
    </row>
    <row r="50" spans="1:4" ht="21.75" customHeight="1" x14ac:dyDescent="0.25">
      <c r="A50" s="466" t="s">
        <v>75</v>
      </c>
      <c r="B50" s="467"/>
      <c r="C50" s="467"/>
      <c r="D50" s="468"/>
    </row>
    <row r="51" spans="1:4" ht="30.75" customHeight="1" x14ac:dyDescent="0.25">
      <c r="A51" s="293" t="s">
        <v>76</v>
      </c>
      <c r="B51" s="31">
        <v>100</v>
      </c>
      <c r="C51" s="31"/>
      <c r="D51" s="31"/>
    </row>
    <row r="52" spans="1:4" ht="16.5" customHeight="1" x14ac:dyDescent="0.25">
      <c r="A52" s="293" t="s">
        <v>79</v>
      </c>
      <c r="B52" s="31"/>
      <c r="C52" s="31">
        <v>100</v>
      </c>
      <c r="D52" s="31"/>
    </row>
    <row r="53" spans="1:4" ht="14.25" customHeight="1" x14ac:dyDescent="0.25">
      <c r="A53" s="293" t="s">
        <v>78</v>
      </c>
      <c r="B53" s="31"/>
      <c r="C53" s="31"/>
      <c r="D53" s="31">
        <v>100</v>
      </c>
    </row>
    <row r="54" spans="1:4" ht="14.25" customHeight="1" x14ac:dyDescent="0.25">
      <c r="A54" s="293" t="s">
        <v>77</v>
      </c>
      <c r="B54" s="31">
        <v>100</v>
      </c>
      <c r="C54" s="31"/>
      <c r="D54" s="31"/>
    </row>
    <row r="55" spans="1:4" ht="14.25" customHeight="1" x14ac:dyDescent="0.25">
      <c r="A55" s="293" t="s">
        <v>81</v>
      </c>
      <c r="B55" s="31"/>
      <c r="C55" s="31">
        <v>100</v>
      </c>
      <c r="D55" s="31"/>
    </row>
    <row r="56" spans="1:4" ht="14.25" customHeight="1" x14ac:dyDescent="0.25">
      <c r="A56" s="293" t="s">
        <v>80</v>
      </c>
      <c r="B56" s="31"/>
      <c r="C56" s="31"/>
      <c r="D56" s="31">
        <v>100</v>
      </c>
    </row>
    <row r="57" spans="1:4" ht="29.25" customHeight="1" x14ac:dyDescent="0.25">
      <c r="A57" s="293" t="s">
        <v>745</v>
      </c>
      <c r="B57" s="31">
        <v>100</v>
      </c>
      <c r="C57" s="31"/>
      <c r="D57" s="31"/>
    </row>
    <row r="58" spans="1:4" ht="30.75" customHeight="1" x14ac:dyDescent="0.25">
      <c r="A58" s="293" t="s">
        <v>746</v>
      </c>
      <c r="B58" s="31"/>
      <c r="C58" s="31">
        <v>100</v>
      </c>
      <c r="D58" s="31"/>
    </row>
    <row r="59" spans="1:4" ht="30" x14ac:dyDescent="0.25">
      <c r="A59" s="65" t="s">
        <v>82</v>
      </c>
      <c r="B59" s="31"/>
      <c r="C59" s="31"/>
      <c r="D59" s="31">
        <v>100</v>
      </c>
    </row>
    <row r="60" spans="1:4" ht="15.75" x14ac:dyDescent="0.25">
      <c r="A60" s="66"/>
    </row>
    <row r="64" spans="1:4" x14ac:dyDescent="0.25">
      <c r="A64" s="67"/>
      <c r="B64" s="67"/>
      <c r="C64" s="68"/>
    </row>
  </sheetData>
  <mergeCells count="17">
    <mergeCell ref="A1:D1"/>
    <mergeCell ref="A9:D9"/>
    <mergeCell ref="A10:D10"/>
    <mergeCell ref="A11:D11"/>
    <mergeCell ref="A12:D12"/>
    <mergeCell ref="A8:D8"/>
    <mergeCell ref="A50:D50"/>
    <mergeCell ref="A6:D6"/>
    <mergeCell ref="A2:D2"/>
    <mergeCell ref="A3:D3"/>
    <mergeCell ref="A4:D4"/>
    <mergeCell ref="A5:D5"/>
    <mergeCell ref="A15:D15"/>
    <mergeCell ref="A23:D23"/>
    <mergeCell ref="A30:D30"/>
    <mergeCell ref="A34:D34"/>
    <mergeCell ref="B7:D7"/>
  </mergeCells>
  <pageMargins left="0.70866141732283472" right="0.70866141732283472" top="0.74803149606299213" bottom="0.35433070866141736" header="0.31496062992125984" footer="0.31496062992125984"/>
  <pageSetup paperSize="9" scale="87" orientation="portrait" verticalDpi="0" r:id="rId1"/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84"/>
  <sheetViews>
    <sheetView topLeftCell="A94" zoomScaleNormal="100" zoomScaleSheetLayoutView="75" workbookViewId="0">
      <selection activeCell="K123" sqref="K123"/>
    </sheetView>
  </sheetViews>
  <sheetFormatPr defaultColWidth="9.140625" defaultRowHeight="15" x14ac:dyDescent="0.25"/>
  <cols>
    <col min="1" max="1" width="21.5703125" style="360" customWidth="1"/>
    <col min="2" max="2" width="67.28515625" style="360" customWidth="1"/>
    <col min="3" max="3" width="18" style="360" customWidth="1"/>
    <col min="4" max="254" width="9.140625" style="360"/>
    <col min="255" max="255" width="21.5703125" style="360" customWidth="1"/>
    <col min="256" max="256" width="67.28515625" style="360" customWidth="1"/>
    <col min="257" max="257" width="18" style="360" customWidth="1"/>
    <col min="258" max="510" width="9.140625" style="360"/>
    <col min="511" max="511" width="21.5703125" style="360" customWidth="1"/>
    <col min="512" max="512" width="67.28515625" style="360" customWidth="1"/>
    <col min="513" max="513" width="18" style="360" customWidth="1"/>
    <col min="514" max="766" width="9.140625" style="360"/>
    <col min="767" max="767" width="21.5703125" style="360" customWidth="1"/>
    <col min="768" max="768" width="67.28515625" style="360" customWidth="1"/>
    <col min="769" max="769" width="18" style="360" customWidth="1"/>
    <col min="770" max="1022" width="9.140625" style="360"/>
    <col min="1023" max="1023" width="21.5703125" style="360" customWidth="1"/>
    <col min="1024" max="1024" width="67.28515625" style="360" customWidth="1"/>
    <col min="1025" max="1025" width="18" style="360" customWidth="1"/>
    <col min="1026" max="1278" width="9.140625" style="360"/>
    <col min="1279" max="1279" width="21.5703125" style="360" customWidth="1"/>
    <col min="1280" max="1280" width="67.28515625" style="360" customWidth="1"/>
    <col min="1281" max="1281" width="18" style="360" customWidth="1"/>
    <col min="1282" max="1534" width="9.140625" style="360"/>
    <col min="1535" max="1535" width="21.5703125" style="360" customWidth="1"/>
    <col min="1536" max="1536" width="67.28515625" style="360" customWidth="1"/>
    <col min="1537" max="1537" width="18" style="360" customWidth="1"/>
    <col min="1538" max="1790" width="9.140625" style="360"/>
    <col min="1791" max="1791" width="21.5703125" style="360" customWidth="1"/>
    <col min="1792" max="1792" width="67.28515625" style="360" customWidth="1"/>
    <col min="1793" max="1793" width="18" style="360" customWidth="1"/>
    <col min="1794" max="2046" width="9.140625" style="360"/>
    <col min="2047" max="2047" width="21.5703125" style="360" customWidth="1"/>
    <col min="2048" max="2048" width="67.28515625" style="360" customWidth="1"/>
    <col min="2049" max="2049" width="18" style="360" customWidth="1"/>
    <col min="2050" max="2302" width="9.140625" style="360"/>
    <col min="2303" max="2303" width="21.5703125" style="360" customWidth="1"/>
    <col min="2304" max="2304" width="67.28515625" style="360" customWidth="1"/>
    <col min="2305" max="2305" width="18" style="360" customWidth="1"/>
    <col min="2306" max="2558" width="9.140625" style="360"/>
    <col min="2559" max="2559" width="21.5703125" style="360" customWidth="1"/>
    <col min="2560" max="2560" width="67.28515625" style="360" customWidth="1"/>
    <col min="2561" max="2561" width="18" style="360" customWidth="1"/>
    <col min="2562" max="2814" width="9.140625" style="360"/>
    <col min="2815" max="2815" width="21.5703125" style="360" customWidth="1"/>
    <col min="2816" max="2816" width="67.28515625" style="360" customWidth="1"/>
    <col min="2817" max="2817" width="18" style="360" customWidth="1"/>
    <col min="2818" max="3070" width="9.140625" style="360"/>
    <col min="3071" max="3071" width="21.5703125" style="360" customWidth="1"/>
    <col min="3072" max="3072" width="67.28515625" style="360" customWidth="1"/>
    <col min="3073" max="3073" width="18" style="360" customWidth="1"/>
    <col min="3074" max="3326" width="9.140625" style="360"/>
    <col min="3327" max="3327" width="21.5703125" style="360" customWidth="1"/>
    <col min="3328" max="3328" width="67.28515625" style="360" customWidth="1"/>
    <col min="3329" max="3329" width="18" style="360" customWidth="1"/>
    <col min="3330" max="3582" width="9.140625" style="360"/>
    <col min="3583" max="3583" width="21.5703125" style="360" customWidth="1"/>
    <col min="3584" max="3584" width="67.28515625" style="360" customWidth="1"/>
    <col min="3585" max="3585" width="18" style="360" customWidth="1"/>
    <col min="3586" max="3838" width="9.140625" style="360"/>
    <col min="3839" max="3839" width="21.5703125" style="360" customWidth="1"/>
    <col min="3840" max="3840" width="67.28515625" style="360" customWidth="1"/>
    <col min="3841" max="3841" width="18" style="360" customWidth="1"/>
    <col min="3842" max="4094" width="9.140625" style="360"/>
    <col min="4095" max="4095" width="21.5703125" style="360" customWidth="1"/>
    <col min="4096" max="4096" width="67.28515625" style="360" customWidth="1"/>
    <col min="4097" max="4097" width="18" style="360" customWidth="1"/>
    <col min="4098" max="4350" width="9.140625" style="360"/>
    <col min="4351" max="4351" width="21.5703125" style="360" customWidth="1"/>
    <col min="4352" max="4352" width="67.28515625" style="360" customWidth="1"/>
    <col min="4353" max="4353" width="18" style="360" customWidth="1"/>
    <col min="4354" max="4606" width="9.140625" style="360"/>
    <col min="4607" max="4607" width="21.5703125" style="360" customWidth="1"/>
    <col min="4608" max="4608" width="67.28515625" style="360" customWidth="1"/>
    <col min="4609" max="4609" width="18" style="360" customWidth="1"/>
    <col min="4610" max="4862" width="9.140625" style="360"/>
    <col min="4863" max="4863" width="21.5703125" style="360" customWidth="1"/>
    <col min="4864" max="4864" width="67.28515625" style="360" customWidth="1"/>
    <col min="4865" max="4865" width="18" style="360" customWidth="1"/>
    <col min="4866" max="5118" width="9.140625" style="360"/>
    <col min="5119" max="5119" width="21.5703125" style="360" customWidth="1"/>
    <col min="5120" max="5120" width="67.28515625" style="360" customWidth="1"/>
    <col min="5121" max="5121" width="18" style="360" customWidth="1"/>
    <col min="5122" max="5374" width="9.140625" style="360"/>
    <col min="5375" max="5375" width="21.5703125" style="360" customWidth="1"/>
    <col min="5376" max="5376" width="67.28515625" style="360" customWidth="1"/>
    <col min="5377" max="5377" width="18" style="360" customWidth="1"/>
    <col min="5378" max="5630" width="9.140625" style="360"/>
    <col min="5631" max="5631" width="21.5703125" style="360" customWidth="1"/>
    <col min="5632" max="5632" width="67.28515625" style="360" customWidth="1"/>
    <col min="5633" max="5633" width="18" style="360" customWidth="1"/>
    <col min="5634" max="5886" width="9.140625" style="360"/>
    <col min="5887" max="5887" width="21.5703125" style="360" customWidth="1"/>
    <col min="5888" max="5888" width="67.28515625" style="360" customWidth="1"/>
    <col min="5889" max="5889" width="18" style="360" customWidth="1"/>
    <col min="5890" max="6142" width="9.140625" style="360"/>
    <col min="6143" max="6143" width="21.5703125" style="360" customWidth="1"/>
    <col min="6144" max="6144" width="67.28515625" style="360" customWidth="1"/>
    <col min="6145" max="6145" width="18" style="360" customWidth="1"/>
    <col min="6146" max="6398" width="9.140625" style="360"/>
    <col min="6399" max="6399" width="21.5703125" style="360" customWidth="1"/>
    <col min="6400" max="6400" width="67.28515625" style="360" customWidth="1"/>
    <col min="6401" max="6401" width="18" style="360" customWidth="1"/>
    <col min="6402" max="6654" width="9.140625" style="360"/>
    <col min="6655" max="6655" width="21.5703125" style="360" customWidth="1"/>
    <col min="6656" max="6656" width="67.28515625" style="360" customWidth="1"/>
    <col min="6657" max="6657" width="18" style="360" customWidth="1"/>
    <col min="6658" max="6910" width="9.140625" style="360"/>
    <col min="6911" max="6911" width="21.5703125" style="360" customWidth="1"/>
    <col min="6912" max="6912" width="67.28515625" style="360" customWidth="1"/>
    <col min="6913" max="6913" width="18" style="360" customWidth="1"/>
    <col min="6914" max="7166" width="9.140625" style="360"/>
    <col min="7167" max="7167" width="21.5703125" style="360" customWidth="1"/>
    <col min="7168" max="7168" width="67.28515625" style="360" customWidth="1"/>
    <col min="7169" max="7169" width="18" style="360" customWidth="1"/>
    <col min="7170" max="7422" width="9.140625" style="360"/>
    <col min="7423" max="7423" width="21.5703125" style="360" customWidth="1"/>
    <col min="7424" max="7424" width="67.28515625" style="360" customWidth="1"/>
    <col min="7425" max="7425" width="18" style="360" customWidth="1"/>
    <col min="7426" max="7678" width="9.140625" style="360"/>
    <col min="7679" max="7679" width="21.5703125" style="360" customWidth="1"/>
    <col min="7680" max="7680" width="67.28515625" style="360" customWidth="1"/>
    <col min="7681" max="7681" width="18" style="360" customWidth="1"/>
    <col min="7682" max="7934" width="9.140625" style="360"/>
    <col min="7935" max="7935" width="21.5703125" style="360" customWidth="1"/>
    <col min="7936" max="7936" width="67.28515625" style="360" customWidth="1"/>
    <col min="7937" max="7937" width="18" style="360" customWidth="1"/>
    <col min="7938" max="8190" width="9.140625" style="360"/>
    <col min="8191" max="8191" width="21.5703125" style="360" customWidth="1"/>
    <col min="8192" max="8192" width="67.28515625" style="360" customWidth="1"/>
    <col min="8193" max="8193" width="18" style="360" customWidth="1"/>
    <col min="8194" max="8446" width="9.140625" style="360"/>
    <col min="8447" max="8447" width="21.5703125" style="360" customWidth="1"/>
    <col min="8448" max="8448" width="67.28515625" style="360" customWidth="1"/>
    <col min="8449" max="8449" width="18" style="360" customWidth="1"/>
    <col min="8450" max="8702" width="9.140625" style="360"/>
    <col min="8703" max="8703" width="21.5703125" style="360" customWidth="1"/>
    <col min="8704" max="8704" width="67.28515625" style="360" customWidth="1"/>
    <col min="8705" max="8705" width="18" style="360" customWidth="1"/>
    <col min="8706" max="8958" width="9.140625" style="360"/>
    <col min="8959" max="8959" width="21.5703125" style="360" customWidth="1"/>
    <col min="8960" max="8960" width="67.28515625" style="360" customWidth="1"/>
    <col min="8961" max="8961" width="18" style="360" customWidth="1"/>
    <col min="8962" max="9214" width="9.140625" style="360"/>
    <col min="9215" max="9215" width="21.5703125" style="360" customWidth="1"/>
    <col min="9216" max="9216" width="67.28515625" style="360" customWidth="1"/>
    <col min="9217" max="9217" width="18" style="360" customWidth="1"/>
    <col min="9218" max="9470" width="9.140625" style="360"/>
    <col min="9471" max="9471" width="21.5703125" style="360" customWidth="1"/>
    <col min="9472" max="9472" width="67.28515625" style="360" customWidth="1"/>
    <col min="9473" max="9473" width="18" style="360" customWidth="1"/>
    <col min="9474" max="9726" width="9.140625" style="360"/>
    <col min="9727" max="9727" width="21.5703125" style="360" customWidth="1"/>
    <col min="9728" max="9728" width="67.28515625" style="360" customWidth="1"/>
    <col min="9729" max="9729" width="18" style="360" customWidth="1"/>
    <col min="9730" max="9982" width="9.140625" style="360"/>
    <col min="9983" max="9983" width="21.5703125" style="360" customWidth="1"/>
    <col min="9984" max="9984" width="67.28515625" style="360" customWidth="1"/>
    <col min="9985" max="9985" width="18" style="360" customWidth="1"/>
    <col min="9986" max="10238" width="9.140625" style="360"/>
    <col min="10239" max="10239" width="21.5703125" style="360" customWidth="1"/>
    <col min="10240" max="10240" width="67.28515625" style="360" customWidth="1"/>
    <col min="10241" max="10241" width="18" style="360" customWidth="1"/>
    <col min="10242" max="10494" width="9.140625" style="360"/>
    <col min="10495" max="10495" width="21.5703125" style="360" customWidth="1"/>
    <col min="10496" max="10496" width="67.28515625" style="360" customWidth="1"/>
    <col min="10497" max="10497" width="18" style="360" customWidth="1"/>
    <col min="10498" max="10750" width="9.140625" style="360"/>
    <col min="10751" max="10751" width="21.5703125" style="360" customWidth="1"/>
    <col min="10752" max="10752" width="67.28515625" style="360" customWidth="1"/>
    <col min="10753" max="10753" width="18" style="360" customWidth="1"/>
    <col min="10754" max="11006" width="9.140625" style="360"/>
    <col min="11007" max="11007" width="21.5703125" style="360" customWidth="1"/>
    <col min="11008" max="11008" width="67.28515625" style="360" customWidth="1"/>
    <col min="11009" max="11009" width="18" style="360" customWidth="1"/>
    <col min="11010" max="11262" width="9.140625" style="360"/>
    <col min="11263" max="11263" width="21.5703125" style="360" customWidth="1"/>
    <col min="11264" max="11264" width="67.28515625" style="360" customWidth="1"/>
    <col min="11265" max="11265" width="18" style="360" customWidth="1"/>
    <col min="11266" max="11518" width="9.140625" style="360"/>
    <col min="11519" max="11519" width="21.5703125" style="360" customWidth="1"/>
    <col min="11520" max="11520" width="67.28515625" style="360" customWidth="1"/>
    <col min="11521" max="11521" width="18" style="360" customWidth="1"/>
    <col min="11522" max="11774" width="9.140625" style="360"/>
    <col min="11775" max="11775" width="21.5703125" style="360" customWidth="1"/>
    <col min="11776" max="11776" width="67.28515625" style="360" customWidth="1"/>
    <col min="11777" max="11777" width="18" style="360" customWidth="1"/>
    <col min="11778" max="12030" width="9.140625" style="360"/>
    <col min="12031" max="12031" width="21.5703125" style="360" customWidth="1"/>
    <col min="12032" max="12032" width="67.28515625" style="360" customWidth="1"/>
    <col min="12033" max="12033" width="18" style="360" customWidth="1"/>
    <col min="12034" max="12286" width="9.140625" style="360"/>
    <col min="12287" max="12287" width="21.5703125" style="360" customWidth="1"/>
    <col min="12288" max="12288" width="67.28515625" style="360" customWidth="1"/>
    <col min="12289" max="12289" width="18" style="360" customWidth="1"/>
    <col min="12290" max="12542" width="9.140625" style="360"/>
    <col min="12543" max="12543" width="21.5703125" style="360" customWidth="1"/>
    <col min="12544" max="12544" width="67.28515625" style="360" customWidth="1"/>
    <col min="12545" max="12545" width="18" style="360" customWidth="1"/>
    <col min="12546" max="12798" width="9.140625" style="360"/>
    <col min="12799" max="12799" width="21.5703125" style="360" customWidth="1"/>
    <col min="12800" max="12800" width="67.28515625" style="360" customWidth="1"/>
    <col min="12801" max="12801" width="18" style="360" customWidth="1"/>
    <col min="12802" max="13054" width="9.140625" style="360"/>
    <col min="13055" max="13055" width="21.5703125" style="360" customWidth="1"/>
    <col min="13056" max="13056" width="67.28515625" style="360" customWidth="1"/>
    <col min="13057" max="13057" width="18" style="360" customWidth="1"/>
    <col min="13058" max="13310" width="9.140625" style="360"/>
    <col min="13311" max="13311" width="21.5703125" style="360" customWidth="1"/>
    <col min="13312" max="13312" width="67.28515625" style="360" customWidth="1"/>
    <col min="13313" max="13313" width="18" style="360" customWidth="1"/>
    <col min="13314" max="13566" width="9.140625" style="360"/>
    <col min="13567" max="13567" width="21.5703125" style="360" customWidth="1"/>
    <col min="13568" max="13568" width="67.28515625" style="360" customWidth="1"/>
    <col min="13569" max="13569" width="18" style="360" customWidth="1"/>
    <col min="13570" max="13822" width="9.140625" style="360"/>
    <col min="13823" max="13823" width="21.5703125" style="360" customWidth="1"/>
    <col min="13824" max="13824" width="67.28515625" style="360" customWidth="1"/>
    <col min="13825" max="13825" width="18" style="360" customWidth="1"/>
    <col min="13826" max="14078" width="9.140625" style="360"/>
    <col min="14079" max="14079" width="21.5703125" style="360" customWidth="1"/>
    <col min="14080" max="14080" width="67.28515625" style="360" customWidth="1"/>
    <col min="14081" max="14081" width="18" style="360" customWidth="1"/>
    <col min="14082" max="14334" width="9.140625" style="360"/>
    <col min="14335" max="14335" width="21.5703125" style="360" customWidth="1"/>
    <col min="14336" max="14336" width="67.28515625" style="360" customWidth="1"/>
    <col min="14337" max="14337" width="18" style="360" customWidth="1"/>
    <col min="14338" max="14590" width="9.140625" style="360"/>
    <col min="14591" max="14591" width="21.5703125" style="360" customWidth="1"/>
    <col min="14592" max="14592" width="67.28515625" style="360" customWidth="1"/>
    <col min="14593" max="14593" width="18" style="360" customWidth="1"/>
    <col min="14594" max="14846" width="9.140625" style="360"/>
    <col min="14847" max="14847" width="21.5703125" style="360" customWidth="1"/>
    <col min="14848" max="14848" width="67.28515625" style="360" customWidth="1"/>
    <col min="14849" max="14849" width="18" style="360" customWidth="1"/>
    <col min="14850" max="15102" width="9.140625" style="360"/>
    <col min="15103" max="15103" width="21.5703125" style="360" customWidth="1"/>
    <col min="15104" max="15104" width="67.28515625" style="360" customWidth="1"/>
    <col min="15105" max="15105" width="18" style="360" customWidth="1"/>
    <col min="15106" max="15358" width="9.140625" style="360"/>
    <col min="15359" max="15359" width="21.5703125" style="360" customWidth="1"/>
    <col min="15360" max="15360" width="67.28515625" style="360" customWidth="1"/>
    <col min="15361" max="15361" width="18" style="360" customWidth="1"/>
    <col min="15362" max="15614" width="9.140625" style="360"/>
    <col min="15615" max="15615" width="21.5703125" style="360" customWidth="1"/>
    <col min="15616" max="15616" width="67.28515625" style="360" customWidth="1"/>
    <col min="15617" max="15617" width="18" style="360" customWidth="1"/>
    <col min="15618" max="15870" width="9.140625" style="360"/>
    <col min="15871" max="15871" width="21.5703125" style="360" customWidth="1"/>
    <col min="15872" max="15872" width="67.28515625" style="360" customWidth="1"/>
    <col min="15873" max="15873" width="18" style="360" customWidth="1"/>
    <col min="15874" max="16126" width="9.140625" style="360"/>
    <col min="16127" max="16127" width="21.5703125" style="360" customWidth="1"/>
    <col min="16128" max="16128" width="67.28515625" style="360" customWidth="1"/>
    <col min="16129" max="16129" width="18" style="360" customWidth="1"/>
    <col min="16130" max="16384" width="9.140625" style="360"/>
  </cols>
  <sheetData>
    <row r="1" spans="1:22" x14ac:dyDescent="0.25">
      <c r="A1" s="359"/>
      <c r="B1" s="455"/>
      <c r="C1" s="455" t="s">
        <v>83</v>
      </c>
    </row>
    <row r="2" spans="1:22" x14ac:dyDescent="0.25">
      <c r="A2" s="455"/>
      <c r="B2" s="455"/>
      <c r="C2" s="455" t="s">
        <v>49</v>
      </c>
    </row>
    <row r="3" spans="1:22" x14ac:dyDescent="0.25">
      <c r="A3" s="455"/>
      <c r="B3" s="455"/>
      <c r="C3" s="313" t="s">
        <v>50</v>
      </c>
    </row>
    <row r="4" spans="1:22" x14ac:dyDescent="0.25">
      <c r="A4" s="475" t="s">
        <v>116</v>
      </c>
      <c r="B4" s="475"/>
      <c r="C4" s="475"/>
    </row>
    <row r="5" spans="1:22" x14ac:dyDescent="0.25">
      <c r="A5" s="475" t="s">
        <v>117</v>
      </c>
      <c r="B5" s="475"/>
      <c r="C5" s="475"/>
    </row>
    <row r="6" spans="1:22" x14ac:dyDescent="0.25">
      <c r="A6" s="476" t="s">
        <v>118</v>
      </c>
      <c r="B6" s="476"/>
      <c r="C6" s="476"/>
    </row>
    <row r="7" spans="1:22" x14ac:dyDescent="0.25">
      <c r="A7" s="361"/>
      <c r="B7" s="477" t="s">
        <v>902</v>
      </c>
      <c r="C7" s="477"/>
    </row>
    <row r="8" spans="1:22" x14ac:dyDescent="0.25">
      <c r="A8" s="474" t="s">
        <v>747</v>
      </c>
      <c r="B8" s="474"/>
      <c r="C8" s="474"/>
    </row>
    <row r="9" spans="1:22" x14ac:dyDescent="0.25">
      <c r="A9" s="474" t="s">
        <v>748</v>
      </c>
      <c r="B9" s="474"/>
      <c r="C9" s="474"/>
    </row>
    <row r="10" spans="1:22" x14ac:dyDescent="0.25">
      <c r="A10" s="362"/>
      <c r="B10" s="362"/>
      <c r="C10" s="454" t="s">
        <v>550</v>
      </c>
    </row>
    <row r="11" spans="1:22" ht="30" customHeight="1" x14ac:dyDescent="0.25">
      <c r="A11" s="363" t="s">
        <v>749</v>
      </c>
      <c r="B11" s="363" t="s">
        <v>750</v>
      </c>
      <c r="C11" s="363" t="s">
        <v>751</v>
      </c>
    </row>
    <row r="12" spans="1:22" x14ac:dyDescent="0.25">
      <c r="A12" s="364">
        <v>1</v>
      </c>
      <c r="B12" s="456">
        <v>2</v>
      </c>
      <c r="C12" s="456">
        <v>3</v>
      </c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</row>
    <row r="13" spans="1:22" s="370" customFormat="1" ht="22.15" customHeight="1" x14ac:dyDescent="0.2">
      <c r="A13" s="367" t="s">
        <v>84</v>
      </c>
      <c r="B13" s="368" t="s">
        <v>752</v>
      </c>
      <c r="C13" s="369">
        <f>C14+C15+C20+C24+C26+C29+C30+C35+C38+C41+C43+C44</f>
        <v>114745</v>
      </c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</row>
    <row r="14" spans="1:22" s="370" customFormat="1" ht="15.6" customHeight="1" x14ac:dyDescent="0.2">
      <c r="A14" s="367" t="s">
        <v>753</v>
      </c>
      <c r="B14" s="368" t="s">
        <v>754</v>
      </c>
      <c r="C14" s="369">
        <v>75858</v>
      </c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</row>
    <row r="15" spans="1:22" s="370" customFormat="1" ht="28.15" customHeight="1" x14ac:dyDescent="0.2">
      <c r="A15" s="367" t="s">
        <v>755</v>
      </c>
      <c r="B15" s="368" t="s">
        <v>756</v>
      </c>
      <c r="C15" s="369">
        <f>C17+C16+C18+C19</f>
        <v>5011</v>
      </c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</row>
    <row r="16" spans="1:22" s="370" customFormat="1" ht="55.9" customHeight="1" x14ac:dyDescent="0.2">
      <c r="A16" s="317" t="s">
        <v>757</v>
      </c>
      <c r="B16" s="371" t="s">
        <v>758</v>
      </c>
      <c r="C16" s="369">
        <v>2221</v>
      </c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</row>
    <row r="17" spans="1:22" s="370" customFormat="1" ht="72.599999999999994" customHeight="1" x14ac:dyDescent="0.2">
      <c r="A17" s="317" t="s">
        <v>759</v>
      </c>
      <c r="B17" s="371" t="s">
        <v>760</v>
      </c>
      <c r="C17" s="372">
        <v>3</v>
      </c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pans="1:22" s="370" customFormat="1" ht="58.9" customHeight="1" x14ac:dyDescent="0.2">
      <c r="A18" s="317" t="s">
        <v>761</v>
      </c>
      <c r="B18" s="371" t="s">
        <v>762</v>
      </c>
      <c r="C18" s="372">
        <v>3285</v>
      </c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</row>
    <row r="19" spans="1:22" s="370" customFormat="1" ht="59.45" customHeight="1" x14ac:dyDescent="0.2">
      <c r="A19" s="317" t="s">
        <v>763</v>
      </c>
      <c r="B19" s="371" t="s">
        <v>764</v>
      </c>
      <c r="C19" s="372">
        <v>-498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</row>
    <row r="20" spans="1:22" s="370" customFormat="1" ht="19.899999999999999" customHeight="1" x14ac:dyDescent="0.2">
      <c r="A20" s="367" t="s">
        <v>765</v>
      </c>
      <c r="B20" s="368" t="s">
        <v>766</v>
      </c>
      <c r="C20" s="369">
        <f>C21+C22+C23</f>
        <v>5144</v>
      </c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</row>
    <row r="21" spans="1:22" s="370" customFormat="1" ht="21" customHeight="1" x14ac:dyDescent="0.2">
      <c r="A21" s="317" t="s">
        <v>767</v>
      </c>
      <c r="B21" s="371" t="s">
        <v>85</v>
      </c>
      <c r="C21" s="369">
        <v>3832</v>
      </c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</row>
    <row r="22" spans="1:22" s="370" customFormat="1" ht="16.149999999999999" customHeight="1" x14ac:dyDescent="0.2">
      <c r="A22" s="317" t="s">
        <v>768</v>
      </c>
      <c r="B22" s="371" t="s">
        <v>769</v>
      </c>
      <c r="C22" s="372">
        <v>498</v>
      </c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</row>
    <row r="23" spans="1:22" s="370" customFormat="1" ht="28.9" customHeight="1" x14ac:dyDescent="0.2">
      <c r="A23" s="317" t="s">
        <v>770</v>
      </c>
      <c r="B23" s="371" t="s">
        <v>771</v>
      </c>
      <c r="C23" s="372">
        <v>814</v>
      </c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</row>
    <row r="24" spans="1:22" s="370" customFormat="1" ht="13.9" customHeight="1" x14ac:dyDescent="0.2">
      <c r="A24" s="367" t="s">
        <v>772</v>
      </c>
      <c r="B24" s="368" t="s">
        <v>773</v>
      </c>
      <c r="C24" s="369">
        <f>C25</f>
        <v>14067</v>
      </c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</row>
    <row r="25" spans="1:22" s="370" customFormat="1" ht="16.149999999999999" customHeight="1" x14ac:dyDescent="0.2">
      <c r="A25" s="317" t="s">
        <v>774</v>
      </c>
      <c r="B25" s="371" t="s">
        <v>775</v>
      </c>
      <c r="C25" s="369">
        <v>14067</v>
      </c>
      <c r="D25" s="366"/>
      <c r="E25" s="366"/>
      <c r="F25" s="366"/>
      <c r="G25" s="366"/>
      <c r="H25" s="366"/>
      <c r="I25" s="366"/>
      <c r="J25" s="366"/>
      <c r="K25" s="366"/>
      <c r="L25" s="366"/>
    </row>
    <row r="26" spans="1:22" s="370" customFormat="1" ht="28.15" customHeight="1" x14ac:dyDescent="0.2">
      <c r="A26" s="367" t="s">
        <v>776</v>
      </c>
      <c r="B26" s="368" t="s">
        <v>777</v>
      </c>
      <c r="C26" s="369">
        <f>C27+C28</f>
        <v>0</v>
      </c>
      <c r="D26" s="366"/>
      <c r="E26" s="366"/>
      <c r="F26" s="366"/>
      <c r="G26" s="366"/>
      <c r="H26" s="366"/>
      <c r="I26" s="366"/>
      <c r="J26" s="366"/>
      <c r="K26" s="366"/>
      <c r="L26" s="366"/>
    </row>
    <row r="27" spans="1:22" s="370" customFormat="1" ht="18" customHeight="1" x14ac:dyDescent="0.2">
      <c r="A27" s="317" t="s">
        <v>778</v>
      </c>
      <c r="B27" s="371" t="s">
        <v>779</v>
      </c>
      <c r="C27" s="372"/>
      <c r="D27" s="366"/>
      <c r="E27" s="366"/>
      <c r="F27" s="366"/>
      <c r="G27" s="366"/>
      <c r="H27" s="366"/>
      <c r="I27" s="366"/>
      <c r="J27" s="366"/>
      <c r="K27" s="366"/>
      <c r="L27" s="366"/>
    </row>
    <row r="28" spans="1:22" s="370" customFormat="1" ht="30" customHeight="1" x14ac:dyDescent="0.2">
      <c r="A28" s="317" t="s">
        <v>780</v>
      </c>
      <c r="B28" s="373" t="s">
        <v>781</v>
      </c>
      <c r="C28" s="372"/>
      <c r="D28" s="366"/>
      <c r="E28" s="366"/>
      <c r="F28" s="366"/>
      <c r="G28" s="366"/>
      <c r="H28" s="366"/>
      <c r="I28" s="366"/>
      <c r="J28" s="366"/>
      <c r="K28" s="366"/>
      <c r="L28" s="366"/>
    </row>
    <row r="29" spans="1:22" s="370" customFormat="1" ht="16.899999999999999" customHeight="1" x14ac:dyDescent="0.2">
      <c r="A29" s="367" t="s">
        <v>782</v>
      </c>
      <c r="B29" s="374" t="s">
        <v>783</v>
      </c>
      <c r="C29" s="369">
        <v>3059</v>
      </c>
      <c r="D29" s="366"/>
      <c r="E29" s="366"/>
      <c r="F29" s="366"/>
      <c r="G29" s="366"/>
      <c r="H29" s="366"/>
      <c r="I29" s="366"/>
      <c r="J29" s="366"/>
      <c r="K29" s="366"/>
      <c r="L29" s="366"/>
    </row>
    <row r="30" spans="1:22" s="370" customFormat="1" ht="31.9" customHeight="1" x14ac:dyDescent="0.2">
      <c r="A30" s="367" t="s">
        <v>784</v>
      </c>
      <c r="B30" s="374" t="s">
        <v>785</v>
      </c>
      <c r="C30" s="369">
        <f>C31+C32+C33+C34</f>
        <v>9215</v>
      </c>
      <c r="D30" s="366"/>
      <c r="E30" s="366"/>
      <c r="F30" s="366"/>
      <c r="G30" s="366"/>
      <c r="H30" s="366"/>
      <c r="I30" s="366"/>
      <c r="J30" s="366"/>
      <c r="K30" s="366"/>
      <c r="L30" s="366"/>
    </row>
    <row r="31" spans="1:22" s="370" customFormat="1" ht="58.9" customHeight="1" x14ac:dyDescent="0.2">
      <c r="A31" s="317" t="s">
        <v>786</v>
      </c>
      <c r="B31" s="373" t="s">
        <v>86</v>
      </c>
      <c r="C31" s="375">
        <v>7861</v>
      </c>
      <c r="D31" s="366"/>
      <c r="E31" s="366"/>
      <c r="F31" s="366"/>
      <c r="G31" s="366"/>
      <c r="H31" s="366"/>
      <c r="I31" s="366"/>
      <c r="J31" s="366"/>
      <c r="K31" s="366"/>
      <c r="L31" s="366"/>
    </row>
    <row r="32" spans="1:22" s="370" customFormat="1" ht="60" hidden="1" customHeight="1" x14ac:dyDescent="0.2">
      <c r="A32" s="376">
        <v>1.11050200000001E+16</v>
      </c>
      <c r="B32" s="373" t="s">
        <v>89</v>
      </c>
      <c r="C32" s="377"/>
      <c r="D32" s="366"/>
      <c r="E32" s="366"/>
      <c r="F32" s="366"/>
      <c r="G32" s="366"/>
      <c r="H32" s="366"/>
      <c r="I32" s="366"/>
      <c r="J32" s="366"/>
      <c r="K32" s="366"/>
      <c r="L32" s="366"/>
    </row>
    <row r="33" spans="1:12" s="370" customFormat="1" ht="73.900000000000006" customHeight="1" x14ac:dyDescent="0.2">
      <c r="A33" s="314" t="s">
        <v>91</v>
      </c>
      <c r="B33" s="315" t="s">
        <v>92</v>
      </c>
      <c r="C33" s="375">
        <v>740</v>
      </c>
      <c r="D33" s="366"/>
      <c r="E33" s="366"/>
      <c r="F33" s="366"/>
      <c r="G33" s="366"/>
      <c r="H33" s="366"/>
      <c r="I33" s="366"/>
      <c r="J33" s="366"/>
      <c r="K33" s="366"/>
      <c r="L33" s="366"/>
    </row>
    <row r="34" spans="1:12" s="370" customFormat="1" ht="30.6" customHeight="1" x14ac:dyDescent="0.2">
      <c r="A34" s="316" t="s">
        <v>787</v>
      </c>
      <c r="B34" s="315" t="s">
        <v>788</v>
      </c>
      <c r="C34" s="375">
        <v>614</v>
      </c>
      <c r="D34" s="366"/>
      <c r="E34" s="366"/>
      <c r="F34" s="366"/>
      <c r="G34" s="366"/>
      <c r="H34" s="366"/>
      <c r="I34" s="366"/>
      <c r="J34" s="366"/>
      <c r="K34" s="366"/>
      <c r="L34" s="366"/>
    </row>
    <row r="35" spans="1:12" s="370" customFormat="1" ht="18" customHeight="1" x14ac:dyDescent="0.2">
      <c r="A35" s="367" t="s">
        <v>789</v>
      </c>
      <c r="B35" s="374" t="s">
        <v>790</v>
      </c>
      <c r="C35" s="377">
        <f>SUM(C36:C37)</f>
        <v>249</v>
      </c>
      <c r="D35" s="366"/>
      <c r="E35" s="366"/>
      <c r="F35" s="366"/>
      <c r="G35" s="366"/>
      <c r="H35" s="366"/>
      <c r="I35" s="366"/>
      <c r="J35" s="366"/>
      <c r="K35" s="366"/>
      <c r="L35" s="366"/>
    </row>
    <row r="36" spans="1:12" s="370" customFormat="1" ht="28.9" customHeight="1" x14ac:dyDescent="0.2">
      <c r="A36" s="317" t="s">
        <v>791</v>
      </c>
      <c r="B36" s="373" t="s">
        <v>792</v>
      </c>
      <c r="C36" s="377">
        <v>40</v>
      </c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s="370" customFormat="1" ht="16.149999999999999" customHeight="1" x14ac:dyDescent="0.2">
      <c r="A37" s="317" t="s">
        <v>793</v>
      </c>
      <c r="B37" s="373" t="s">
        <v>794</v>
      </c>
      <c r="C37" s="377">
        <v>209</v>
      </c>
      <c r="D37" s="366"/>
      <c r="E37" s="366"/>
      <c r="F37" s="366"/>
      <c r="G37" s="366"/>
      <c r="H37" s="366"/>
      <c r="I37" s="366"/>
      <c r="J37" s="366"/>
      <c r="K37" s="366"/>
      <c r="L37" s="366"/>
    </row>
    <row r="38" spans="1:12" s="370" customFormat="1" ht="27.6" customHeight="1" x14ac:dyDescent="0.2">
      <c r="A38" s="367" t="s">
        <v>795</v>
      </c>
      <c r="B38" s="374" t="s">
        <v>796</v>
      </c>
      <c r="C38" s="377">
        <f>C39+C40</f>
        <v>227</v>
      </c>
      <c r="D38" s="366"/>
      <c r="E38" s="366"/>
      <c r="F38" s="366"/>
      <c r="G38" s="366"/>
      <c r="H38" s="366"/>
      <c r="I38" s="366"/>
      <c r="J38" s="366"/>
      <c r="K38" s="366"/>
      <c r="L38" s="366"/>
    </row>
    <row r="39" spans="1:12" s="370" customFormat="1" ht="28.15" customHeight="1" x14ac:dyDescent="0.2">
      <c r="A39" s="317" t="s">
        <v>797</v>
      </c>
      <c r="B39" s="373" t="s">
        <v>728</v>
      </c>
      <c r="C39" s="375"/>
      <c r="D39" s="366"/>
      <c r="E39" s="366"/>
      <c r="F39" s="366"/>
      <c r="G39" s="366"/>
      <c r="H39" s="366"/>
      <c r="I39" s="366"/>
      <c r="J39" s="366"/>
      <c r="K39" s="366"/>
      <c r="L39" s="366"/>
    </row>
    <row r="40" spans="1:12" s="370" customFormat="1" ht="19.149999999999999" customHeight="1" x14ac:dyDescent="0.2">
      <c r="A40" s="317" t="s">
        <v>798</v>
      </c>
      <c r="B40" s="373" t="s">
        <v>133</v>
      </c>
      <c r="C40" s="377">
        <v>227</v>
      </c>
      <c r="D40" s="366"/>
      <c r="E40" s="366"/>
      <c r="F40" s="366"/>
      <c r="G40" s="366"/>
      <c r="H40" s="366"/>
      <c r="I40" s="366"/>
      <c r="J40" s="366"/>
      <c r="K40" s="366"/>
      <c r="L40" s="366"/>
    </row>
    <row r="41" spans="1:12" s="370" customFormat="1" ht="31.15" customHeight="1" x14ac:dyDescent="0.2">
      <c r="A41" s="367" t="s">
        <v>97</v>
      </c>
      <c r="B41" s="374" t="s">
        <v>799</v>
      </c>
      <c r="C41" s="377">
        <f>C42</f>
        <v>300</v>
      </c>
      <c r="D41" s="366"/>
      <c r="E41" s="366"/>
      <c r="F41" s="366"/>
      <c r="G41" s="366"/>
      <c r="H41" s="366"/>
      <c r="I41" s="366"/>
      <c r="J41" s="366"/>
      <c r="K41" s="366"/>
      <c r="L41" s="366"/>
    </row>
    <row r="42" spans="1:12" s="370" customFormat="1" ht="28.15" customHeight="1" x14ac:dyDescent="0.2">
      <c r="A42" s="376">
        <v>1.14060000000004E+16</v>
      </c>
      <c r="B42" s="373" t="s">
        <v>98</v>
      </c>
      <c r="C42" s="375">
        <v>300</v>
      </c>
      <c r="D42" s="366"/>
      <c r="E42" s="366"/>
      <c r="F42" s="366"/>
      <c r="G42" s="366"/>
      <c r="H42" s="366"/>
      <c r="I42" s="366"/>
      <c r="J42" s="366"/>
      <c r="K42" s="366"/>
      <c r="L42" s="366"/>
    </row>
    <row r="43" spans="1:12" s="370" customFormat="1" ht="19.899999999999999" customHeight="1" x14ac:dyDescent="0.2">
      <c r="A43" s="367" t="s">
        <v>800</v>
      </c>
      <c r="B43" s="374" t="s">
        <v>100</v>
      </c>
      <c r="C43" s="377">
        <v>1615</v>
      </c>
      <c r="D43" s="366"/>
      <c r="E43" s="366"/>
      <c r="F43" s="366"/>
      <c r="G43" s="366"/>
      <c r="H43" s="366"/>
      <c r="I43" s="366"/>
      <c r="J43" s="366"/>
      <c r="K43" s="366"/>
      <c r="L43" s="366"/>
    </row>
    <row r="44" spans="1:12" s="370" customFormat="1" ht="21" customHeight="1" x14ac:dyDescent="0.2">
      <c r="A44" s="367" t="s">
        <v>101</v>
      </c>
      <c r="B44" s="378" t="s">
        <v>102</v>
      </c>
      <c r="C44" s="377">
        <f>C45</f>
        <v>0</v>
      </c>
      <c r="D44" s="366"/>
      <c r="E44" s="366"/>
      <c r="F44" s="366"/>
      <c r="G44" s="366"/>
      <c r="H44" s="366"/>
      <c r="I44" s="366"/>
      <c r="J44" s="366"/>
      <c r="K44" s="366"/>
      <c r="L44" s="366"/>
    </row>
    <row r="45" spans="1:12" s="370" customFormat="1" ht="22.15" customHeight="1" x14ac:dyDescent="0.2">
      <c r="A45" s="317" t="s">
        <v>141</v>
      </c>
      <c r="B45" s="379" t="s">
        <v>77</v>
      </c>
      <c r="C45" s="377"/>
      <c r="D45" s="366"/>
      <c r="E45" s="366"/>
      <c r="F45" s="366"/>
      <c r="G45" s="366"/>
      <c r="H45" s="366"/>
      <c r="I45" s="366"/>
      <c r="J45" s="366"/>
      <c r="K45" s="366"/>
      <c r="L45" s="366"/>
    </row>
    <row r="46" spans="1:12" s="381" customFormat="1" ht="19.899999999999999" customHeight="1" x14ac:dyDescent="0.2">
      <c r="A46" s="367" t="s">
        <v>103</v>
      </c>
      <c r="B46" s="380" t="s">
        <v>104</v>
      </c>
      <c r="C46" s="354">
        <f>C47</f>
        <v>917585.2</v>
      </c>
      <c r="D46" s="366"/>
      <c r="E46" s="366"/>
      <c r="F46" s="366"/>
      <c r="G46" s="366"/>
      <c r="H46" s="366"/>
      <c r="I46" s="366"/>
      <c r="J46" s="366"/>
      <c r="K46" s="366"/>
      <c r="L46" s="366"/>
    </row>
    <row r="47" spans="1:12" s="382" customFormat="1" ht="30" customHeight="1" x14ac:dyDescent="0.25">
      <c r="A47" s="317" t="s">
        <v>115</v>
      </c>
      <c r="B47" s="318" t="s">
        <v>143</v>
      </c>
      <c r="C47" s="353">
        <f>C48+C51+C71+C118</f>
        <v>917585.2</v>
      </c>
      <c r="D47" s="366"/>
      <c r="E47" s="366"/>
      <c r="F47" s="366"/>
      <c r="G47" s="366"/>
      <c r="H47" s="366"/>
      <c r="I47" s="366"/>
      <c r="J47" s="366"/>
      <c r="K47" s="366"/>
      <c r="L47" s="366"/>
    </row>
    <row r="48" spans="1:12" s="383" customFormat="1" ht="22.15" customHeight="1" x14ac:dyDescent="0.25">
      <c r="A48" s="319" t="s">
        <v>801</v>
      </c>
      <c r="B48" s="320" t="s">
        <v>802</v>
      </c>
      <c r="C48" s="354">
        <f>C49+C50</f>
        <v>150541.29999999999</v>
      </c>
      <c r="D48" s="366"/>
      <c r="E48" s="366"/>
      <c r="F48" s="366"/>
      <c r="G48" s="366"/>
      <c r="H48" s="366"/>
      <c r="I48" s="366"/>
      <c r="J48" s="366"/>
      <c r="K48" s="366"/>
      <c r="L48" s="366"/>
    </row>
    <row r="49" spans="1:12" s="382" customFormat="1" ht="30.6" customHeight="1" x14ac:dyDescent="0.25">
      <c r="A49" s="317" t="s">
        <v>803</v>
      </c>
      <c r="B49" s="321" t="s">
        <v>105</v>
      </c>
      <c r="C49" s="353">
        <v>130023.7</v>
      </c>
      <c r="D49" s="366"/>
      <c r="E49" s="366"/>
      <c r="F49" s="366"/>
      <c r="G49" s="366"/>
      <c r="H49" s="366"/>
      <c r="I49" s="366"/>
      <c r="J49" s="366"/>
      <c r="K49" s="366"/>
      <c r="L49" s="366"/>
    </row>
    <row r="50" spans="1:12" s="382" customFormat="1" ht="36" customHeight="1" x14ac:dyDescent="0.25">
      <c r="A50" s="317" t="s">
        <v>804</v>
      </c>
      <c r="B50" s="321" t="s">
        <v>146</v>
      </c>
      <c r="C50" s="353">
        <v>20517.599999999999</v>
      </c>
      <c r="D50" s="366"/>
      <c r="E50" s="366"/>
      <c r="F50" s="366"/>
      <c r="G50" s="366"/>
      <c r="H50" s="366"/>
      <c r="I50" s="366"/>
      <c r="J50" s="366"/>
      <c r="K50" s="366"/>
      <c r="L50" s="366"/>
    </row>
    <row r="51" spans="1:12" s="383" customFormat="1" ht="29.45" customHeight="1" x14ac:dyDescent="0.25">
      <c r="A51" s="319" t="s">
        <v>805</v>
      </c>
      <c r="B51" s="320" t="s">
        <v>806</v>
      </c>
      <c r="C51" s="354">
        <f>C59+C60+C61+C62+C63+C64+C65+C66+C67+C68+C69+C57+C58+C70</f>
        <v>54608.799999999996</v>
      </c>
      <c r="D51" s="366"/>
      <c r="E51" s="366"/>
      <c r="F51" s="366"/>
      <c r="G51" s="366"/>
      <c r="H51" s="366"/>
      <c r="I51" s="366"/>
      <c r="J51" s="366"/>
      <c r="K51" s="366"/>
      <c r="L51" s="366"/>
    </row>
    <row r="52" spans="1:12" s="383" customFormat="1" ht="60.6" customHeight="1" x14ac:dyDescent="0.25">
      <c r="A52" s="317" t="s">
        <v>829</v>
      </c>
      <c r="B52" s="318" t="s">
        <v>871</v>
      </c>
      <c r="C52" s="353">
        <v>1865</v>
      </c>
      <c r="D52" s="366"/>
      <c r="E52" s="366"/>
      <c r="F52" s="366"/>
      <c r="G52" s="366"/>
      <c r="H52" s="366"/>
      <c r="I52" s="366"/>
      <c r="J52" s="366"/>
      <c r="K52" s="366"/>
      <c r="L52" s="366"/>
    </row>
    <row r="53" spans="1:12" s="383" customFormat="1" ht="68.45" customHeight="1" x14ac:dyDescent="0.25">
      <c r="A53" s="317" t="s">
        <v>829</v>
      </c>
      <c r="B53" s="318" t="s">
        <v>872</v>
      </c>
      <c r="C53" s="353">
        <v>42517.599999999999</v>
      </c>
      <c r="D53" s="366"/>
      <c r="E53" s="366"/>
      <c r="F53" s="366"/>
      <c r="G53" s="366"/>
      <c r="H53" s="366"/>
      <c r="I53" s="366"/>
      <c r="J53" s="366"/>
      <c r="K53" s="366"/>
      <c r="L53" s="366"/>
    </row>
    <row r="54" spans="1:12" s="383" customFormat="1" ht="40.9" customHeight="1" x14ac:dyDescent="0.25">
      <c r="A54" s="317" t="s">
        <v>829</v>
      </c>
      <c r="B54" s="318" t="s">
        <v>873</v>
      </c>
      <c r="C54" s="353">
        <v>5319.7</v>
      </c>
      <c r="D54" s="366"/>
      <c r="E54" s="366"/>
      <c r="F54" s="366"/>
      <c r="G54" s="366"/>
      <c r="H54" s="366"/>
      <c r="I54" s="366"/>
      <c r="J54" s="366"/>
      <c r="K54" s="366"/>
      <c r="L54" s="366"/>
    </row>
    <row r="55" spans="1:12" s="383" customFormat="1" ht="18.600000000000001" customHeight="1" x14ac:dyDescent="0.25">
      <c r="A55" s="317" t="s">
        <v>829</v>
      </c>
      <c r="B55" s="318" t="s">
        <v>874</v>
      </c>
      <c r="C55" s="353">
        <v>2249</v>
      </c>
      <c r="D55" s="366"/>
      <c r="E55" s="366"/>
      <c r="F55" s="366"/>
      <c r="G55" s="366"/>
      <c r="H55" s="366"/>
      <c r="I55" s="366"/>
      <c r="J55" s="366"/>
      <c r="K55" s="366"/>
      <c r="L55" s="366"/>
    </row>
    <row r="56" spans="1:12" s="383" customFormat="1" ht="30.6" customHeight="1" x14ac:dyDescent="0.25">
      <c r="A56" s="317" t="s">
        <v>829</v>
      </c>
      <c r="B56" s="318" t="s">
        <v>875</v>
      </c>
      <c r="C56" s="353">
        <v>957.5</v>
      </c>
      <c r="D56" s="366"/>
      <c r="E56" s="366"/>
      <c r="F56" s="366"/>
      <c r="G56" s="366"/>
      <c r="H56" s="366"/>
      <c r="I56" s="366"/>
      <c r="J56" s="366"/>
      <c r="K56" s="366"/>
      <c r="L56" s="366"/>
    </row>
    <row r="57" spans="1:12" s="383" customFormat="1" ht="60" hidden="1" x14ac:dyDescent="0.25">
      <c r="A57" s="322" t="s">
        <v>807</v>
      </c>
      <c r="B57" s="323" t="s">
        <v>150</v>
      </c>
      <c r="C57" s="353"/>
      <c r="D57" s="366"/>
      <c r="E57" s="366"/>
      <c r="F57" s="366"/>
      <c r="G57" s="366"/>
      <c r="H57" s="366"/>
      <c r="I57" s="366"/>
      <c r="J57" s="366"/>
      <c r="K57" s="366"/>
      <c r="L57" s="366"/>
    </row>
    <row r="58" spans="1:12" s="383" customFormat="1" ht="105" hidden="1" x14ac:dyDescent="0.25">
      <c r="A58" s="322" t="s">
        <v>808</v>
      </c>
      <c r="B58" s="323" t="s">
        <v>809</v>
      </c>
      <c r="C58" s="353"/>
      <c r="D58" s="366"/>
      <c r="E58" s="366"/>
      <c r="F58" s="366"/>
      <c r="G58" s="366"/>
      <c r="H58" s="366"/>
      <c r="I58" s="366"/>
      <c r="J58" s="366"/>
      <c r="K58" s="366"/>
      <c r="L58" s="366"/>
    </row>
    <row r="59" spans="1:12" s="383" customFormat="1" ht="45" hidden="1" x14ac:dyDescent="0.25">
      <c r="A59" s="317" t="s">
        <v>810</v>
      </c>
      <c r="B59" s="324" t="s">
        <v>156</v>
      </c>
      <c r="C59" s="353"/>
      <c r="D59" s="366"/>
      <c r="E59" s="366"/>
      <c r="F59" s="366"/>
      <c r="G59" s="366"/>
      <c r="H59" s="366"/>
      <c r="I59" s="366"/>
      <c r="J59" s="366"/>
      <c r="K59" s="366"/>
      <c r="L59" s="366"/>
    </row>
    <row r="60" spans="1:12" s="383" customFormat="1" ht="40.9" customHeight="1" x14ac:dyDescent="0.25">
      <c r="A60" s="322" t="s">
        <v>811</v>
      </c>
      <c r="B60" s="323" t="s">
        <v>154</v>
      </c>
      <c r="C60" s="353">
        <v>1700</v>
      </c>
      <c r="D60" s="366"/>
      <c r="E60" s="366"/>
      <c r="F60" s="366"/>
      <c r="G60" s="366"/>
      <c r="H60" s="366"/>
      <c r="I60" s="366"/>
      <c r="J60" s="366"/>
      <c r="K60" s="366"/>
      <c r="L60" s="366"/>
    </row>
    <row r="61" spans="1:12" s="383" customFormat="1" ht="60" hidden="1" x14ac:dyDescent="0.25">
      <c r="A61" s="322" t="s">
        <v>812</v>
      </c>
      <c r="B61" s="323" t="s">
        <v>813</v>
      </c>
      <c r="C61" s="353"/>
      <c r="D61" s="366"/>
      <c r="E61" s="366"/>
      <c r="F61" s="366"/>
      <c r="G61" s="366"/>
      <c r="H61" s="366"/>
      <c r="I61" s="366"/>
      <c r="J61" s="366"/>
      <c r="K61" s="366"/>
      <c r="L61" s="366"/>
    </row>
    <row r="62" spans="1:12" s="383" customFormat="1" ht="45" hidden="1" x14ac:dyDescent="0.25">
      <c r="A62" s="322" t="s">
        <v>814</v>
      </c>
      <c r="B62" s="323" t="s">
        <v>815</v>
      </c>
      <c r="C62" s="353"/>
      <c r="D62" s="366"/>
      <c r="E62" s="366"/>
      <c r="F62" s="366"/>
      <c r="G62" s="366"/>
      <c r="H62" s="366"/>
      <c r="I62" s="366"/>
      <c r="J62" s="366"/>
      <c r="K62" s="366"/>
      <c r="L62" s="366"/>
    </row>
    <row r="63" spans="1:12" s="383" customFormat="1" ht="30" hidden="1" x14ac:dyDescent="0.25">
      <c r="A63" s="322" t="s">
        <v>816</v>
      </c>
      <c r="B63" s="323" t="s">
        <v>817</v>
      </c>
      <c r="C63" s="353"/>
      <c r="D63" s="366"/>
      <c r="E63" s="366"/>
      <c r="F63" s="366"/>
      <c r="G63" s="366"/>
      <c r="H63" s="366"/>
      <c r="I63" s="366"/>
      <c r="J63" s="366"/>
      <c r="K63" s="366"/>
      <c r="L63" s="366"/>
    </row>
    <row r="64" spans="1:12" s="383" customFormat="1" ht="45" hidden="1" x14ac:dyDescent="0.25">
      <c r="A64" s="322" t="s">
        <v>818</v>
      </c>
      <c r="B64" s="323" t="s">
        <v>819</v>
      </c>
      <c r="C64" s="353"/>
      <c r="D64" s="366"/>
      <c r="E64" s="366"/>
      <c r="F64" s="366"/>
      <c r="G64" s="366"/>
      <c r="H64" s="366"/>
      <c r="I64" s="366"/>
      <c r="J64" s="366"/>
      <c r="K64" s="366"/>
      <c r="L64" s="366"/>
    </row>
    <row r="65" spans="1:12" s="383" customFormat="1" ht="45" hidden="1" x14ac:dyDescent="0.25">
      <c r="A65" s="322" t="s">
        <v>820</v>
      </c>
      <c r="B65" s="323" t="s">
        <v>821</v>
      </c>
      <c r="C65" s="353"/>
      <c r="D65" s="366"/>
      <c r="E65" s="366"/>
      <c r="F65" s="366"/>
      <c r="G65" s="366"/>
      <c r="H65" s="366"/>
      <c r="I65" s="366"/>
      <c r="J65" s="366"/>
      <c r="K65" s="366"/>
      <c r="L65" s="366"/>
    </row>
    <row r="66" spans="1:12" s="383" customFormat="1" ht="30" hidden="1" x14ac:dyDescent="0.25">
      <c r="A66" s="317" t="s">
        <v>822</v>
      </c>
      <c r="B66" s="324" t="s">
        <v>823</v>
      </c>
      <c r="C66" s="353"/>
      <c r="D66" s="366"/>
      <c r="E66" s="366"/>
      <c r="F66" s="366"/>
      <c r="G66" s="366"/>
      <c r="H66" s="366"/>
      <c r="I66" s="366"/>
      <c r="J66" s="366"/>
      <c r="K66" s="366"/>
      <c r="L66" s="366"/>
    </row>
    <row r="67" spans="1:12" s="383" customFormat="1" ht="60" hidden="1" x14ac:dyDescent="0.25">
      <c r="A67" s="317" t="s">
        <v>824</v>
      </c>
      <c r="B67" s="324" t="s">
        <v>158</v>
      </c>
      <c r="C67" s="353"/>
      <c r="D67" s="366"/>
      <c r="E67" s="366"/>
      <c r="F67" s="366"/>
      <c r="G67" s="366"/>
      <c r="H67" s="366"/>
      <c r="I67" s="366"/>
      <c r="J67" s="366"/>
      <c r="K67" s="366"/>
      <c r="L67" s="366"/>
    </row>
    <row r="68" spans="1:12" s="383" customFormat="1" ht="30" hidden="1" x14ac:dyDescent="0.25">
      <c r="A68" s="322" t="s">
        <v>825</v>
      </c>
      <c r="B68" s="323" t="s">
        <v>826</v>
      </c>
      <c r="C68" s="353"/>
      <c r="D68" s="366"/>
      <c r="E68" s="366"/>
      <c r="F68" s="366"/>
      <c r="G68" s="366"/>
      <c r="H68" s="366"/>
      <c r="I68" s="366"/>
      <c r="J68" s="366"/>
      <c r="K68" s="366"/>
      <c r="L68" s="366"/>
    </row>
    <row r="69" spans="1:12" s="383" customFormat="1" ht="30" hidden="1" x14ac:dyDescent="0.25">
      <c r="A69" s="322" t="s">
        <v>827</v>
      </c>
      <c r="B69" s="323" t="s">
        <v>828</v>
      </c>
      <c r="C69" s="353"/>
      <c r="D69" s="366"/>
      <c r="E69" s="366"/>
      <c r="F69" s="366"/>
      <c r="G69" s="366"/>
      <c r="H69" s="366"/>
      <c r="I69" s="366"/>
      <c r="J69" s="366"/>
      <c r="K69" s="366"/>
      <c r="L69" s="366"/>
    </row>
    <row r="70" spans="1:12" s="383" customFormat="1" ht="25.15" customHeight="1" x14ac:dyDescent="0.25">
      <c r="A70" s="322" t="s">
        <v>829</v>
      </c>
      <c r="B70" s="323" t="s">
        <v>165</v>
      </c>
      <c r="C70" s="353">
        <f>C52+C53+C54+C55+C56</f>
        <v>52908.799999999996</v>
      </c>
      <c r="D70" s="366"/>
      <c r="E70" s="366"/>
      <c r="F70" s="366"/>
      <c r="G70" s="366"/>
      <c r="H70" s="366"/>
      <c r="I70" s="366"/>
      <c r="J70" s="366"/>
      <c r="K70" s="366"/>
      <c r="L70" s="366"/>
    </row>
    <row r="71" spans="1:12" s="383" customFormat="1" ht="25.9" customHeight="1" x14ac:dyDescent="0.25">
      <c r="A71" s="319" t="s">
        <v>830</v>
      </c>
      <c r="B71" s="320" t="s">
        <v>831</v>
      </c>
      <c r="C71" s="354">
        <f>C102+C113+C114+C115+C117+C72+C73+C101</f>
        <v>712435.1</v>
      </c>
      <c r="D71" s="366"/>
      <c r="E71" s="366"/>
      <c r="F71" s="366"/>
      <c r="G71" s="366"/>
      <c r="H71" s="366"/>
      <c r="I71" s="366"/>
      <c r="J71" s="366"/>
      <c r="K71" s="366"/>
      <c r="L71" s="366"/>
    </row>
    <row r="72" spans="1:12" s="383" customFormat="1" ht="34.15" customHeight="1" x14ac:dyDescent="0.25">
      <c r="A72" s="317" t="s">
        <v>832</v>
      </c>
      <c r="B72" s="318" t="s">
        <v>833</v>
      </c>
      <c r="C72" s="354">
        <v>8600</v>
      </c>
      <c r="D72" s="366"/>
      <c r="E72" s="366"/>
      <c r="F72" s="366"/>
      <c r="G72" s="366"/>
      <c r="H72" s="366"/>
      <c r="I72" s="366"/>
      <c r="J72" s="366"/>
      <c r="K72" s="366"/>
      <c r="L72" s="366"/>
    </row>
    <row r="73" spans="1:12" s="383" customFormat="1" ht="36.6" customHeight="1" x14ac:dyDescent="0.25">
      <c r="A73" s="317" t="s">
        <v>834</v>
      </c>
      <c r="B73" s="318" t="s">
        <v>835</v>
      </c>
      <c r="C73" s="354">
        <f>C74+C78+C90+C91+C92+C93+C94+C95+C96+C97+C98+C99+C100</f>
        <v>592105.39999999991</v>
      </c>
      <c r="D73" s="366"/>
      <c r="E73" s="366"/>
      <c r="F73" s="366"/>
      <c r="G73" s="366"/>
      <c r="H73" s="366"/>
      <c r="I73" s="366"/>
      <c r="J73" s="366"/>
      <c r="K73" s="366"/>
      <c r="L73" s="366"/>
    </row>
    <row r="74" spans="1:12" s="383" customFormat="1" ht="140.44999999999999" customHeight="1" x14ac:dyDescent="0.25">
      <c r="A74" s="317" t="s">
        <v>834</v>
      </c>
      <c r="B74" s="318" t="s">
        <v>876</v>
      </c>
      <c r="C74" s="354">
        <f>SUM(C76:C77)</f>
        <v>523280</v>
      </c>
      <c r="D74" s="366"/>
      <c r="E74" s="366"/>
      <c r="F74" s="366"/>
      <c r="G74" s="366"/>
      <c r="H74" s="366"/>
      <c r="I74" s="366"/>
      <c r="J74" s="366"/>
      <c r="K74" s="366"/>
      <c r="L74" s="366"/>
    </row>
    <row r="75" spans="1:12" s="383" customFormat="1" x14ac:dyDescent="0.25">
      <c r="A75" s="355" t="s">
        <v>107</v>
      </c>
      <c r="B75" s="318"/>
      <c r="C75" s="354"/>
      <c r="D75" s="366"/>
      <c r="E75" s="366"/>
      <c r="F75" s="366"/>
      <c r="G75" s="366"/>
      <c r="H75" s="366"/>
      <c r="I75" s="366"/>
      <c r="J75" s="366"/>
      <c r="K75" s="366"/>
      <c r="L75" s="366"/>
    </row>
    <row r="76" spans="1:12" s="383" customFormat="1" ht="57" customHeight="1" x14ac:dyDescent="0.25">
      <c r="A76" s="317" t="s">
        <v>834</v>
      </c>
      <c r="B76" s="318" t="s">
        <v>877</v>
      </c>
      <c r="C76" s="354">
        <v>391501</v>
      </c>
      <c r="D76" s="366"/>
      <c r="E76" s="366"/>
      <c r="F76" s="366"/>
      <c r="G76" s="366"/>
      <c r="H76" s="366"/>
      <c r="I76" s="366"/>
      <c r="J76" s="366"/>
      <c r="K76" s="366"/>
      <c r="L76" s="366"/>
    </row>
    <row r="77" spans="1:12" s="383" customFormat="1" ht="18" customHeight="1" x14ac:dyDescent="0.25">
      <c r="A77" s="317" t="s">
        <v>834</v>
      </c>
      <c r="B77" s="384" t="s">
        <v>878</v>
      </c>
      <c r="C77" s="354">
        <v>131779</v>
      </c>
      <c r="D77" s="366"/>
      <c r="E77" s="366"/>
      <c r="F77" s="366"/>
      <c r="G77" s="366"/>
      <c r="H77" s="366"/>
      <c r="I77" s="366"/>
      <c r="J77" s="366"/>
      <c r="K77" s="366"/>
      <c r="L77" s="366"/>
    </row>
    <row r="78" spans="1:12" s="383" customFormat="1" ht="49.15" customHeight="1" x14ac:dyDescent="0.25">
      <c r="A78" s="317" t="s">
        <v>834</v>
      </c>
      <c r="B78" s="324" t="s">
        <v>106</v>
      </c>
      <c r="C78" s="354">
        <f>SUM(C80:C89)</f>
        <v>10</v>
      </c>
      <c r="D78" s="366"/>
      <c r="E78" s="366"/>
      <c r="F78" s="366"/>
      <c r="G78" s="366"/>
      <c r="H78" s="366"/>
      <c r="I78" s="366"/>
      <c r="J78" s="366"/>
      <c r="K78" s="366"/>
      <c r="L78" s="366"/>
    </row>
    <row r="79" spans="1:12" s="383" customFormat="1" ht="25.5" x14ac:dyDescent="0.25">
      <c r="A79" s="355" t="s">
        <v>879</v>
      </c>
      <c r="B79" s="384"/>
      <c r="C79" s="354"/>
      <c r="D79" s="366"/>
      <c r="E79" s="366"/>
      <c r="F79" s="366"/>
      <c r="G79" s="366"/>
      <c r="H79" s="366"/>
      <c r="I79" s="366"/>
      <c r="J79" s="366"/>
      <c r="K79" s="366"/>
      <c r="L79" s="366"/>
    </row>
    <row r="80" spans="1:12" s="383" customFormat="1" x14ac:dyDescent="0.25">
      <c r="A80" s="317" t="s">
        <v>834</v>
      </c>
      <c r="B80" s="384" t="s">
        <v>880</v>
      </c>
      <c r="C80" s="353">
        <v>1</v>
      </c>
      <c r="D80" s="366"/>
      <c r="E80" s="366"/>
      <c r="F80" s="366"/>
      <c r="G80" s="366"/>
      <c r="H80" s="366"/>
      <c r="I80" s="366"/>
      <c r="J80" s="366"/>
      <c r="K80" s="366"/>
      <c r="L80" s="366"/>
    </row>
    <row r="81" spans="1:12" s="383" customFormat="1" x14ac:dyDescent="0.25">
      <c r="A81" s="317" t="s">
        <v>834</v>
      </c>
      <c r="B81" s="384" t="s">
        <v>881</v>
      </c>
      <c r="C81" s="353">
        <v>1</v>
      </c>
      <c r="D81" s="366"/>
      <c r="E81" s="366"/>
      <c r="F81" s="366"/>
      <c r="G81" s="366"/>
      <c r="H81" s="366"/>
      <c r="I81" s="366"/>
      <c r="J81" s="366"/>
      <c r="K81" s="366"/>
      <c r="L81" s="366"/>
    </row>
    <row r="82" spans="1:12" s="383" customFormat="1" x14ac:dyDescent="0.25">
      <c r="A82" s="317" t="s">
        <v>834</v>
      </c>
      <c r="B82" s="384" t="s">
        <v>882</v>
      </c>
      <c r="C82" s="353">
        <v>1</v>
      </c>
      <c r="D82" s="366"/>
      <c r="E82" s="366"/>
      <c r="F82" s="366"/>
      <c r="G82" s="366"/>
      <c r="H82" s="366"/>
      <c r="I82" s="366"/>
      <c r="J82" s="366"/>
      <c r="K82" s="366"/>
      <c r="L82" s="366"/>
    </row>
    <row r="83" spans="1:12" s="383" customFormat="1" x14ac:dyDescent="0.25">
      <c r="A83" s="317" t="s">
        <v>834</v>
      </c>
      <c r="B83" s="384" t="s">
        <v>883</v>
      </c>
      <c r="C83" s="353">
        <v>1</v>
      </c>
      <c r="D83" s="366"/>
      <c r="E83" s="366"/>
      <c r="F83" s="366"/>
      <c r="G83" s="366"/>
      <c r="H83" s="366"/>
      <c r="I83" s="366"/>
      <c r="J83" s="366"/>
      <c r="K83" s="366"/>
      <c r="L83" s="366"/>
    </row>
    <row r="84" spans="1:12" s="383" customFormat="1" x14ac:dyDescent="0.25">
      <c r="A84" s="317" t="s">
        <v>834</v>
      </c>
      <c r="B84" s="384" t="s">
        <v>884</v>
      </c>
      <c r="C84" s="353">
        <v>1</v>
      </c>
      <c r="D84" s="366"/>
      <c r="E84" s="366"/>
      <c r="F84" s="366"/>
      <c r="G84" s="366"/>
      <c r="H84" s="366"/>
      <c r="I84" s="366"/>
      <c r="J84" s="366"/>
      <c r="K84" s="366"/>
      <c r="L84" s="366"/>
    </row>
    <row r="85" spans="1:12" s="383" customFormat="1" x14ac:dyDescent="0.25">
      <c r="A85" s="317" t="s">
        <v>834</v>
      </c>
      <c r="B85" s="384" t="s">
        <v>885</v>
      </c>
      <c r="C85" s="353">
        <v>1</v>
      </c>
      <c r="D85" s="366"/>
      <c r="E85" s="366"/>
      <c r="F85" s="366"/>
      <c r="G85" s="366"/>
      <c r="H85" s="366"/>
      <c r="I85" s="366"/>
      <c r="J85" s="366"/>
      <c r="K85" s="366"/>
      <c r="L85" s="366"/>
    </row>
    <row r="86" spans="1:12" s="383" customFormat="1" x14ac:dyDescent="0.25">
      <c r="A86" s="317" t="s">
        <v>834</v>
      </c>
      <c r="B86" s="384" t="s">
        <v>886</v>
      </c>
      <c r="C86" s="353">
        <v>1</v>
      </c>
      <c r="D86" s="366"/>
      <c r="E86" s="366"/>
      <c r="F86" s="366"/>
      <c r="G86" s="366"/>
      <c r="H86" s="366"/>
      <c r="I86" s="366"/>
      <c r="J86" s="366"/>
      <c r="K86" s="366"/>
      <c r="L86" s="366"/>
    </row>
    <row r="87" spans="1:12" s="383" customFormat="1" x14ac:dyDescent="0.25">
      <c r="A87" s="317" t="s">
        <v>834</v>
      </c>
      <c r="B87" s="384" t="s">
        <v>887</v>
      </c>
      <c r="C87" s="353">
        <v>1</v>
      </c>
      <c r="D87" s="366"/>
      <c r="E87" s="366"/>
      <c r="F87" s="366"/>
      <c r="G87" s="366"/>
      <c r="H87" s="366"/>
      <c r="I87" s="366"/>
      <c r="J87" s="366"/>
      <c r="K87" s="366"/>
      <c r="L87" s="366"/>
    </row>
    <row r="88" spans="1:12" s="383" customFormat="1" x14ac:dyDescent="0.25">
      <c r="A88" s="317" t="s">
        <v>834</v>
      </c>
      <c r="B88" s="384" t="s">
        <v>888</v>
      </c>
      <c r="C88" s="353">
        <v>1</v>
      </c>
      <c r="D88" s="366"/>
      <c r="E88" s="366"/>
      <c r="F88" s="366"/>
      <c r="G88" s="366"/>
      <c r="H88" s="366"/>
      <c r="I88" s="366"/>
      <c r="J88" s="366"/>
      <c r="K88" s="366"/>
      <c r="L88" s="366"/>
    </row>
    <row r="89" spans="1:12" s="383" customFormat="1" x14ac:dyDescent="0.25">
      <c r="A89" s="317" t="s">
        <v>834</v>
      </c>
      <c r="B89" s="384" t="s">
        <v>889</v>
      </c>
      <c r="C89" s="353">
        <v>1</v>
      </c>
      <c r="D89" s="366"/>
      <c r="E89" s="366"/>
      <c r="F89" s="366"/>
      <c r="G89" s="366"/>
      <c r="H89" s="366"/>
      <c r="I89" s="366"/>
      <c r="J89" s="366"/>
      <c r="K89" s="366"/>
      <c r="L89" s="366"/>
    </row>
    <row r="90" spans="1:12" s="383" customFormat="1" ht="29.45" customHeight="1" x14ac:dyDescent="0.25">
      <c r="A90" s="317" t="s">
        <v>834</v>
      </c>
      <c r="B90" s="324" t="s">
        <v>890</v>
      </c>
      <c r="C90" s="353">
        <v>12150</v>
      </c>
      <c r="D90" s="366"/>
      <c r="E90" s="366"/>
      <c r="F90" s="366"/>
      <c r="G90" s="366"/>
      <c r="H90" s="366"/>
      <c r="I90" s="366"/>
      <c r="J90" s="366"/>
      <c r="K90" s="366"/>
      <c r="L90" s="366"/>
    </row>
    <row r="91" spans="1:12" s="383" customFormat="1" ht="28.9" customHeight="1" x14ac:dyDescent="0.25">
      <c r="A91" s="317" t="s">
        <v>834</v>
      </c>
      <c r="B91" s="324" t="s">
        <v>891</v>
      </c>
      <c r="C91" s="353">
        <v>16504.3</v>
      </c>
      <c r="D91" s="366"/>
      <c r="E91" s="366"/>
      <c r="F91" s="366"/>
      <c r="G91" s="366"/>
      <c r="H91" s="366"/>
      <c r="I91" s="366"/>
      <c r="J91" s="366"/>
      <c r="K91" s="366"/>
      <c r="L91" s="366"/>
    </row>
    <row r="92" spans="1:12" s="383" customFormat="1" ht="69.599999999999994" customHeight="1" x14ac:dyDescent="0.25">
      <c r="A92" s="317" t="s">
        <v>834</v>
      </c>
      <c r="B92" s="324" t="s">
        <v>892</v>
      </c>
      <c r="C92" s="353">
        <v>18995.5</v>
      </c>
      <c r="D92" s="366"/>
      <c r="E92" s="366"/>
      <c r="F92" s="366"/>
      <c r="G92" s="366"/>
      <c r="H92" s="366"/>
      <c r="I92" s="366"/>
      <c r="J92" s="366"/>
      <c r="K92" s="366"/>
      <c r="L92" s="366"/>
    </row>
    <row r="93" spans="1:12" s="383" customFormat="1" ht="58.9" customHeight="1" x14ac:dyDescent="0.25">
      <c r="A93" s="317" t="s">
        <v>834</v>
      </c>
      <c r="B93" s="324" t="s">
        <v>893</v>
      </c>
      <c r="C93" s="353">
        <v>1075.0999999999999</v>
      </c>
      <c r="D93" s="366"/>
      <c r="E93" s="366"/>
      <c r="F93" s="366"/>
      <c r="G93" s="366"/>
      <c r="H93" s="366"/>
      <c r="I93" s="366"/>
      <c r="J93" s="366"/>
      <c r="K93" s="366"/>
      <c r="L93" s="366"/>
    </row>
    <row r="94" spans="1:12" s="383" customFormat="1" ht="30" customHeight="1" x14ac:dyDescent="0.25">
      <c r="A94" s="317" t="s">
        <v>834</v>
      </c>
      <c r="B94" s="385" t="s">
        <v>894</v>
      </c>
      <c r="C94" s="353">
        <v>262.2</v>
      </c>
      <c r="D94" s="366"/>
      <c r="E94" s="366"/>
      <c r="F94" s="366"/>
      <c r="G94" s="366"/>
      <c r="H94" s="366"/>
      <c r="I94" s="366"/>
      <c r="J94" s="366"/>
      <c r="K94" s="366"/>
      <c r="L94" s="366"/>
    </row>
    <row r="95" spans="1:12" s="383" customFormat="1" ht="28.15" customHeight="1" x14ac:dyDescent="0.25">
      <c r="A95" s="317" t="s">
        <v>834</v>
      </c>
      <c r="B95" s="385" t="s">
        <v>112</v>
      </c>
      <c r="C95" s="353">
        <v>437.2</v>
      </c>
      <c r="D95" s="366"/>
      <c r="E95" s="366"/>
      <c r="F95" s="366"/>
      <c r="G95" s="366"/>
      <c r="H95" s="366"/>
      <c r="I95" s="366"/>
      <c r="J95" s="366"/>
      <c r="K95" s="366"/>
      <c r="L95" s="366"/>
    </row>
    <row r="96" spans="1:12" s="383" customFormat="1" ht="30.6" customHeight="1" x14ac:dyDescent="0.25">
      <c r="A96" s="317" t="s">
        <v>834</v>
      </c>
      <c r="B96" s="324" t="s">
        <v>181</v>
      </c>
      <c r="C96" s="353">
        <v>441.7</v>
      </c>
      <c r="D96" s="366"/>
      <c r="E96" s="366"/>
      <c r="F96" s="366"/>
      <c r="G96" s="366"/>
      <c r="H96" s="366"/>
      <c r="I96" s="366"/>
      <c r="J96" s="366"/>
      <c r="K96" s="366"/>
      <c r="L96" s="366"/>
    </row>
    <row r="97" spans="1:12" s="383" customFormat="1" ht="38.450000000000003" customHeight="1" x14ac:dyDescent="0.25">
      <c r="A97" s="317" t="s">
        <v>834</v>
      </c>
      <c r="B97" s="324" t="s">
        <v>895</v>
      </c>
      <c r="C97" s="353">
        <v>759</v>
      </c>
      <c r="D97" s="366"/>
      <c r="E97" s="366"/>
      <c r="F97" s="366"/>
      <c r="G97" s="366"/>
      <c r="H97" s="366"/>
      <c r="I97" s="366"/>
      <c r="J97" s="366"/>
      <c r="K97" s="366"/>
      <c r="L97" s="366"/>
    </row>
    <row r="98" spans="1:12" s="383" customFormat="1" ht="45" customHeight="1" x14ac:dyDescent="0.25">
      <c r="A98" s="317" t="s">
        <v>834</v>
      </c>
      <c r="B98" s="324" t="s">
        <v>896</v>
      </c>
      <c r="C98" s="353">
        <v>3884</v>
      </c>
      <c r="D98" s="366"/>
      <c r="E98" s="366"/>
      <c r="F98" s="366"/>
      <c r="G98" s="366"/>
      <c r="H98" s="366"/>
      <c r="I98" s="366"/>
      <c r="J98" s="366"/>
      <c r="K98" s="366"/>
      <c r="L98" s="366"/>
    </row>
    <row r="99" spans="1:12" s="383" customFormat="1" ht="27.6" customHeight="1" x14ac:dyDescent="0.25">
      <c r="A99" s="317" t="s">
        <v>834</v>
      </c>
      <c r="B99" s="324" t="s">
        <v>897</v>
      </c>
      <c r="C99" s="353">
        <v>2053</v>
      </c>
      <c r="D99" s="366"/>
      <c r="E99" s="366"/>
      <c r="F99" s="366"/>
      <c r="G99" s="366"/>
      <c r="H99" s="366"/>
      <c r="I99" s="366"/>
      <c r="J99" s="366"/>
      <c r="K99" s="366"/>
      <c r="L99" s="366"/>
    </row>
    <row r="100" spans="1:12" s="383" customFormat="1" ht="57" customHeight="1" x14ac:dyDescent="0.25">
      <c r="A100" s="317" t="s">
        <v>834</v>
      </c>
      <c r="B100" s="318" t="s">
        <v>839</v>
      </c>
      <c r="C100" s="353">
        <v>12253.4</v>
      </c>
      <c r="D100" s="366"/>
      <c r="E100" s="366"/>
      <c r="F100" s="366"/>
      <c r="G100" s="366"/>
      <c r="H100" s="366"/>
      <c r="I100" s="366"/>
      <c r="J100" s="366"/>
      <c r="K100" s="366"/>
      <c r="L100" s="366"/>
    </row>
    <row r="101" spans="1:12" s="383" customFormat="1" ht="43.9" customHeight="1" x14ac:dyDescent="0.25">
      <c r="A101" s="317" t="s">
        <v>836</v>
      </c>
      <c r="B101" s="318" t="s">
        <v>108</v>
      </c>
      <c r="C101" s="354">
        <v>36.299999999999997</v>
      </c>
      <c r="D101" s="366"/>
      <c r="E101" s="366"/>
      <c r="F101" s="366"/>
      <c r="G101" s="366"/>
      <c r="H101" s="366"/>
      <c r="I101" s="366"/>
      <c r="J101" s="366"/>
      <c r="K101" s="366"/>
      <c r="L101" s="366"/>
    </row>
    <row r="102" spans="1:12" s="382" customFormat="1" ht="42.6" customHeight="1" x14ac:dyDescent="0.25">
      <c r="A102" s="317" t="s">
        <v>837</v>
      </c>
      <c r="B102" s="318" t="s">
        <v>111</v>
      </c>
      <c r="C102" s="353">
        <f>SUM(C104:C112)</f>
        <v>1740.0999999999997</v>
      </c>
      <c r="D102" s="366"/>
      <c r="E102" s="366"/>
      <c r="F102" s="366"/>
      <c r="G102" s="366"/>
      <c r="H102" s="366"/>
      <c r="I102" s="366"/>
      <c r="J102" s="366"/>
      <c r="K102" s="366"/>
      <c r="L102" s="366"/>
    </row>
    <row r="103" spans="1:12" s="382" customFormat="1" ht="25.5" x14ac:dyDescent="0.25">
      <c r="A103" s="355" t="s">
        <v>879</v>
      </c>
      <c r="B103" s="318"/>
      <c r="C103" s="353"/>
      <c r="D103" s="366"/>
      <c r="E103" s="366"/>
      <c r="F103" s="366"/>
      <c r="G103" s="366"/>
      <c r="H103" s="366"/>
      <c r="I103" s="366"/>
      <c r="J103" s="366"/>
      <c r="K103" s="366"/>
      <c r="L103" s="366"/>
    </row>
    <row r="104" spans="1:12" s="382" customFormat="1" x14ac:dyDescent="0.25">
      <c r="A104" s="317" t="s">
        <v>837</v>
      </c>
      <c r="B104" s="318" t="s">
        <v>881</v>
      </c>
      <c r="C104" s="353">
        <v>559.6</v>
      </c>
      <c r="D104" s="366"/>
      <c r="E104" s="366"/>
      <c r="F104" s="366"/>
      <c r="G104" s="366"/>
      <c r="H104" s="366"/>
      <c r="I104" s="366"/>
      <c r="J104" s="366"/>
      <c r="K104" s="366"/>
      <c r="L104" s="366"/>
    </row>
    <row r="105" spans="1:12" s="382" customFormat="1" x14ac:dyDescent="0.25">
      <c r="A105" s="317" t="s">
        <v>837</v>
      </c>
      <c r="B105" s="318" t="s">
        <v>882</v>
      </c>
      <c r="C105" s="353">
        <v>143.1</v>
      </c>
      <c r="D105" s="366"/>
      <c r="E105" s="366"/>
      <c r="F105" s="366"/>
      <c r="G105" s="366"/>
      <c r="H105" s="366"/>
      <c r="I105" s="366"/>
      <c r="J105" s="366"/>
      <c r="K105" s="366"/>
      <c r="L105" s="366"/>
    </row>
    <row r="106" spans="1:12" s="382" customFormat="1" x14ac:dyDescent="0.25">
      <c r="A106" s="317" t="s">
        <v>837</v>
      </c>
      <c r="B106" s="318" t="s">
        <v>883</v>
      </c>
      <c r="C106" s="353">
        <v>178.6</v>
      </c>
      <c r="D106" s="366"/>
      <c r="E106" s="366"/>
      <c r="F106" s="366"/>
      <c r="G106" s="366"/>
      <c r="H106" s="366"/>
      <c r="I106" s="366"/>
      <c r="J106" s="366"/>
      <c r="K106" s="366"/>
      <c r="L106" s="366"/>
    </row>
    <row r="107" spans="1:12" s="382" customFormat="1" x14ac:dyDescent="0.25">
      <c r="A107" s="317" t="s">
        <v>837</v>
      </c>
      <c r="B107" s="318" t="s">
        <v>884</v>
      </c>
      <c r="C107" s="353">
        <v>143.1</v>
      </c>
      <c r="D107" s="366"/>
      <c r="E107" s="366"/>
      <c r="F107" s="366"/>
      <c r="G107" s="366"/>
      <c r="H107" s="366"/>
      <c r="I107" s="366"/>
      <c r="J107" s="366"/>
      <c r="K107" s="366"/>
      <c r="L107" s="366"/>
    </row>
    <row r="108" spans="1:12" s="382" customFormat="1" x14ac:dyDescent="0.25">
      <c r="A108" s="317" t="s">
        <v>837</v>
      </c>
      <c r="B108" s="318" t="s">
        <v>885</v>
      </c>
      <c r="C108" s="353">
        <v>143.1</v>
      </c>
      <c r="D108" s="366"/>
      <c r="E108" s="366"/>
      <c r="F108" s="366"/>
      <c r="G108" s="366"/>
      <c r="H108" s="366"/>
      <c r="I108" s="366"/>
      <c r="J108" s="366"/>
      <c r="K108" s="366"/>
      <c r="L108" s="366"/>
    </row>
    <row r="109" spans="1:12" s="382" customFormat="1" x14ac:dyDescent="0.25">
      <c r="A109" s="317" t="s">
        <v>837</v>
      </c>
      <c r="B109" s="318" t="s">
        <v>886</v>
      </c>
      <c r="C109" s="353">
        <v>143.1</v>
      </c>
      <c r="D109" s="366"/>
      <c r="E109" s="366"/>
      <c r="F109" s="366"/>
      <c r="G109" s="366"/>
      <c r="H109" s="366"/>
      <c r="I109" s="366"/>
      <c r="J109" s="366"/>
      <c r="K109" s="366"/>
      <c r="L109" s="366"/>
    </row>
    <row r="110" spans="1:12" s="382" customFormat="1" x14ac:dyDescent="0.25">
      <c r="A110" s="317" t="s">
        <v>837</v>
      </c>
      <c r="B110" s="318" t="s">
        <v>887</v>
      </c>
      <c r="C110" s="353">
        <v>143.1</v>
      </c>
      <c r="D110" s="366"/>
      <c r="E110" s="366"/>
      <c r="F110" s="366"/>
      <c r="G110" s="366"/>
      <c r="H110" s="366"/>
      <c r="I110" s="366"/>
      <c r="J110" s="366"/>
      <c r="K110" s="366"/>
      <c r="L110" s="366"/>
    </row>
    <row r="111" spans="1:12" s="382" customFormat="1" x14ac:dyDescent="0.25">
      <c r="A111" s="317" t="s">
        <v>837</v>
      </c>
      <c r="B111" s="318" t="s">
        <v>888</v>
      </c>
      <c r="C111" s="353">
        <v>107.8</v>
      </c>
      <c r="D111" s="366"/>
      <c r="E111" s="366"/>
      <c r="F111" s="366"/>
      <c r="G111" s="366"/>
      <c r="H111" s="366"/>
      <c r="I111" s="366"/>
      <c r="J111" s="366"/>
      <c r="K111" s="366"/>
      <c r="L111" s="366"/>
    </row>
    <row r="112" spans="1:12" s="382" customFormat="1" x14ac:dyDescent="0.25">
      <c r="A112" s="317" t="s">
        <v>837</v>
      </c>
      <c r="B112" s="318" t="s">
        <v>889</v>
      </c>
      <c r="C112" s="353">
        <v>178.6</v>
      </c>
      <c r="D112" s="366"/>
      <c r="E112" s="366"/>
      <c r="F112" s="366"/>
      <c r="G112" s="366"/>
      <c r="H112" s="366"/>
      <c r="I112" s="366"/>
      <c r="J112" s="366"/>
      <c r="K112" s="366"/>
      <c r="L112" s="366"/>
    </row>
    <row r="113" spans="1:12" s="382" customFormat="1" ht="59.45" customHeight="1" x14ac:dyDescent="0.25">
      <c r="A113" s="317" t="s">
        <v>838</v>
      </c>
      <c r="B113" s="318" t="s">
        <v>168</v>
      </c>
      <c r="C113" s="353">
        <v>43</v>
      </c>
      <c r="D113" s="366"/>
      <c r="E113" s="366"/>
      <c r="F113" s="366"/>
      <c r="G113" s="366"/>
      <c r="H113" s="366"/>
      <c r="I113" s="366"/>
      <c r="J113" s="366"/>
      <c r="K113" s="366"/>
      <c r="L113" s="366"/>
    </row>
    <row r="114" spans="1:12" s="382" customFormat="1" ht="36" customHeight="1" x14ac:dyDescent="0.25">
      <c r="A114" s="317" t="s">
        <v>840</v>
      </c>
      <c r="B114" s="318" t="s">
        <v>109</v>
      </c>
      <c r="C114" s="353">
        <v>10202</v>
      </c>
      <c r="D114" s="366"/>
      <c r="E114" s="366"/>
      <c r="F114" s="366"/>
      <c r="G114" s="366"/>
      <c r="H114" s="366"/>
      <c r="I114" s="366"/>
      <c r="J114" s="366"/>
      <c r="K114" s="366"/>
      <c r="L114" s="366"/>
    </row>
    <row r="115" spans="1:12" s="382" customFormat="1" ht="81.599999999999994" customHeight="1" x14ac:dyDescent="0.25">
      <c r="A115" s="317" t="s">
        <v>841</v>
      </c>
      <c r="B115" s="318" t="s">
        <v>179</v>
      </c>
      <c r="C115" s="353">
        <v>81056.399999999994</v>
      </c>
    </row>
    <row r="116" spans="1:12" s="382" customFormat="1" ht="45" hidden="1" customHeight="1" x14ac:dyDescent="0.25">
      <c r="A116" s="317" t="s">
        <v>842</v>
      </c>
      <c r="B116" s="318" t="s">
        <v>843</v>
      </c>
      <c r="C116" s="353"/>
    </row>
    <row r="117" spans="1:12" s="382" customFormat="1" ht="43.15" customHeight="1" x14ac:dyDescent="0.25">
      <c r="A117" s="317" t="s">
        <v>844</v>
      </c>
      <c r="B117" s="318" t="s">
        <v>845</v>
      </c>
      <c r="C117" s="353">
        <v>18651.900000000001</v>
      </c>
    </row>
    <row r="118" spans="1:12" s="383" customFormat="1" ht="20.45" hidden="1" customHeight="1" x14ac:dyDescent="0.25">
      <c r="A118" s="319" t="s">
        <v>846</v>
      </c>
      <c r="B118" s="325" t="s">
        <v>847</v>
      </c>
      <c r="C118" s="354">
        <f>C119</f>
        <v>0</v>
      </c>
    </row>
    <row r="119" spans="1:12" s="383" customFormat="1" ht="61.9" hidden="1" customHeight="1" x14ac:dyDescent="0.25">
      <c r="A119" s="322" t="s">
        <v>848</v>
      </c>
      <c r="B119" s="326" t="s">
        <v>849</v>
      </c>
      <c r="C119" s="386"/>
    </row>
    <row r="120" spans="1:12" s="383" customFormat="1" ht="33" hidden="1" customHeight="1" x14ac:dyDescent="0.25">
      <c r="A120" s="322" t="s">
        <v>850</v>
      </c>
      <c r="B120" s="326" t="s">
        <v>851</v>
      </c>
      <c r="C120" s="353"/>
    </row>
    <row r="121" spans="1:12" s="362" customFormat="1" ht="19.899999999999999" customHeight="1" x14ac:dyDescent="0.2">
      <c r="A121" s="387"/>
      <c r="B121" s="396" t="s">
        <v>852</v>
      </c>
      <c r="C121" s="397">
        <f>C13+C46</f>
        <v>1032330.2</v>
      </c>
    </row>
    <row r="122" spans="1:12" x14ac:dyDescent="0.25">
      <c r="B122" s="389"/>
      <c r="C122" s="390"/>
    </row>
    <row r="123" spans="1:12" s="394" customFormat="1" ht="15.75" x14ac:dyDescent="0.25">
      <c r="A123" s="391" t="s">
        <v>853</v>
      </c>
      <c r="B123" s="392"/>
      <c r="C123" s="393"/>
      <c r="D123" s="393"/>
      <c r="E123" s="393"/>
      <c r="F123" s="393"/>
      <c r="G123" s="393"/>
      <c r="H123" s="393"/>
      <c r="I123" s="393"/>
      <c r="J123" s="393"/>
      <c r="K123" s="393"/>
      <c r="L123" s="393"/>
    </row>
    <row r="124" spans="1:12" s="394" customFormat="1" ht="15.75" x14ac:dyDescent="0.25">
      <c r="A124" s="391" t="s">
        <v>854</v>
      </c>
      <c r="B124" s="395"/>
      <c r="C124" s="393"/>
      <c r="D124" s="393"/>
      <c r="E124" s="393"/>
      <c r="F124" s="393"/>
      <c r="G124" s="393"/>
      <c r="H124" s="393"/>
      <c r="I124" s="393"/>
      <c r="J124" s="393"/>
      <c r="K124" s="393"/>
      <c r="L124" s="393"/>
    </row>
    <row r="125" spans="1:12" x14ac:dyDescent="0.25">
      <c r="B125" s="389"/>
    </row>
    <row r="126" spans="1:12" x14ac:dyDescent="0.25">
      <c r="B126" s="389"/>
    </row>
    <row r="127" spans="1:12" x14ac:dyDescent="0.25">
      <c r="B127" s="389"/>
    </row>
    <row r="128" spans="1:12" x14ac:dyDescent="0.25">
      <c r="B128" s="389"/>
    </row>
    <row r="129" spans="2:2" x14ac:dyDescent="0.25">
      <c r="B129" s="389"/>
    </row>
    <row r="130" spans="2:2" x14ac:dyDescent="0.25">
      <c r="B130" s="389"/>
    </row>
    <row r="131" spans="2:2" x14ac:dyDescent="0.25">
      <c r="B131" s="389"/>
    </row>
    <row r="132" spans="2:2" x14ac:dyDescent="0.25">
      <c r="B132" s="389"/>
    </row>
    <row r="133" spans="2:2" x14ac:dyDescent="0.25">
      <c r="B133" s="389"/>
    </row>
    <row r="134" spans="2:2" x14ac:dyDescent="0.25">
      <c r="B134" s="389"/>
    </row>
    <row r="135" spans="2:2" x14ac:dyDescent="0.25">
      <c r="B135" s="389"/>
    </row>
    <row r="136" spans="2:2" x14ac:dyDescent="0.25">
      <c r="B136" s="389"/>
    </row>
    <row r="137" spans="2:2" x14ac:dyDescent="0.25">
      <c r="B137" s="389"/>
    </row>
    <row r="138" spans="2:2" x14ac:dyDescent="0.25">
      <c r="B138" s="389"/>
    </row>
    <row r="139" spans="2:2" x14ac:dyDescent="0.25">
      <c r="B139" s="389"/>
    </row>
    <row r="140" spans="2:2" x14ac:dyDescent="0.25">
      <c r="B140" s="389"/>
    </row>
    <row r="141" spans="2:2" x14ac:dyDescent="0.25">
      <c r="B141" s="389"/>
    </row>
    <row r="142" spans="2:2" x14ac:dyDescent="0.25">
      <c r="B142" s="389"/>
    </row>
    <row r="143" spans="2:2" x14ac:dyDescent="0.25">
      <c r="B143" s="389"/>
    </row>
    <row r="144" spans="2:2" x14ac:dyDescent="0.25">
      <c r="B144" s="389"/>
    </row>
    <row r="145" spans="2:2" x14ac:dyDescent="0.25">
      <c r="B145" s="389"/>
    </row>
    <row r="146" spans="2:2" x14ac:dyDescent="0.25">
      <c r="B146" s="389"/>
    </row>
    <row r="147" spans="2:2" x14ac:dyDescent="0.25">
      <c r="B147" s="389"/>
    </row>
    <row r="148" spans="2:2" x14ac:dyDescent="0.25">
      <c r="B148" s="389"/>
    </row>
    <row r="149" spans="2:2" x14ac:dyDescent="0.25">
      <c r="B149" s="389"/>
    </row>
    <row r="150" spans="2:2" x14ac:dyDescent="0.25">
      <c r="B150" s="389"/>
    </row>
    <row r="151" spans="2:2" x14ac:dyDescent="0.25">
      <c r="B151" s="389"/>
    </row>
    <row r="152" spans="2:2" x14ac:dyDescent="0.25">
      <c r="B152" s="389"/>
    </row>
    <row r="153" spans="2:2" x14ac:dyDescent="0.25">
      <c r="B153" s="389"/>
    </row>
    <row r="154" spans="2:2" x14ac:dyDescent="0.25">
      <c r="B154" s="389"/>
    </row>
    <row r="155" spans="2:2" x14ac:dyDescent="0.25">
      <c r="B155" s="389"/>
    </row>
    <row r="156" spans="2:2" x14ac:dyDescent="0.25">
      <c r="B156" s="389"/>
    </row>
    <row r="157" spans="2:2" x14ac:dyDescent="0.25">
      <c r="B157" s="389"/>
    </row>
    <row r="158" spans="2:2" x14ac:dyDescent="0.25">
      <c r="B158" s="389"/>
    </row>
    <row r="159" spans="2:2" x14ac:dyDescent="0.25">
      <c r="B159" s="389"/>
    </row>
    <row r="160" spans="2:2" x14ac:dyDescent="0.25">
      <c r="B160" s="389"/>
    </row>
    <row r="161" spans="2:2" x14ac:dyDescent="0.25">
      <c r="B161" s="389"/>
    </row>
    <row r="162" spans="2:2" x14ac:dyDescent="0.25">
      <c r="B162" s="389"/>
    </row>
    <row r="163" spans="2:2" x14ac:dyDescent="0.25">
      <c r="B163" s="389"/>
    </row>
    <row r="164" spans="2:2" x14ac:dyDescent="0.25">
      <c r="B164" s="389"/>
    </row>
    <row r="165" spans="2:2" x14ac:dyDescent="0.25">
      <c r="B165" s="389"/>
    </row>
    <row r="166" spans="2:2" x14ac:dyDescent="0.25">
      <c r="B166" s="389"/>
    </row>
    <row r="167" spans="2:2" x14ac:dyDescent="0.25">
      <c r="B167" s="389"/>
    </row>
    <row r="168" spans="2:2" x14ac:dyDescent="0.25">
      <c r="B168" s="389"/>
    </row>
    <row r="169" spans="2:2" x14ac:dyDescent="0.25">
      <c r="B169" s="389"/>
    </row>
    <row r="170" spans="2:2" x14ac:dyDescent="0.25">
      <c r="B170" s="389"/>
    </row>
    <row r="171" spans="2:2" x14ac:dyDescent="0.25">
      <c r="B171" s="389"/>
    </row>
    <row r="172" spans="2:2" x14ac:dyDescent="0.25">
      <c r="B172" s="389"/>
    </row>
    <row r="173" spans="2:2" x14ac:dyDescent="0.25">
      <c r="B173" s="389"/>
    </row>
    <row r="174" spans="2:2" x14ac:dyDescent="0.25">
      <c r="B174" s="389"/>
    </row>
    <row r="175" spans="2:2" x14ac:dyDescent="0.25">
      <c r="B175" s="389"/>
    </row>
    <row r="176" spans="2:2" x14ac:dyDescent="0.25">
      <c r="B176" s="389"/>
    </row>
    <row r="177" spans="2:2" x14ac:dyDescent="0.25">
      <c r="B177" s="389"/>
    </row>
    <row r="178" spans="2:2" x14ac:dyDescent="0.25">
      <c r="B178" s="389"/>
    </row>
    <row r="179" spans="2:2" x14ac:dyDescent="0.25">
      <c r="B179" s="389"/>
    </row>
    <row r="180" spans="2:2" x14ac:dyDescent="0.25">
      <c r="B180" s="389"/>
    </row>
    <row r="181" spans="2:2" x14ac:dyDescent="0.25">
      <c r="B181" s="389"/>
    </row>
    <row r="182" spans="2:2" x14ac:dyDescent="0.25">
      <c r="B182" s="389"/>
    </row>
    <row r="183" spans="2:2" x14ac:dyDescent="0.25">
      <c r="B183" s="389"/>
    </row>
    <row r="184" spans="2:2" x14ac:dyDescent="0.25">
      <c r="B184" s="389"/>
    </row>
    <row r="185" spans="2:2" x14ac:dyDescent="0.25">
      <c r="B185" s="389"/>
    </row>
    <row r="186" spans="2:2" x14ac:dyDescent="0.25">
      <c r="B186" s="389"/>
    </row>
    <row r="187" spans="2:2" x14ac:dyDescent="0.25">
      <c r="B187" s="389"/>
    </row>
    <row r="188" spans="2:2" x14ac:dyDescent="0.25">
      <c r="B188" s="389"/>
    </row>
    <row r="189" spans="2:2" x14ac:dyDescent="0.25">
      <c r="B189" s="389"/>
    </row>
    <row r="190" spans="2:2" x14ac:dyDescent="0.25">
      <c r="B190" s="389"/>
    </row>
    <row r="191" spans="2:2" x14ac:dyDescent="0.25">
      <c r="B191" s="389"/>
    </row>
    <row r="192" spans="2:2" x14ac:dyDescent="0.25">
      <c r="B192" s="389"/>
    </row>
    <row r="193" spans="2:2" x14ac:dyDescent="0.25">
      <c r="B193" s="389"/>
    </row>
    <row r="194" spans="2:2" x14ac:dyDescent="0.25">
      <c r="B194" s="389"/>
    </row>
    <row r="195" spans="2:2" x14ac:dyDescent="0.25">
      <c r="B195" s="389"/>
    </row>
    <row r="196" spans="2:2" x14ac:dyDescent="0.25">
      <c r="B196" s="389"/>
    </row>
    <row r="197" spans="2:2" x14ac:dyDescent="0.25">
      <c r="B197" s="389"/>
    </row>
    <row r="198" spans="2:2" x14ac:dyDescent="0.25">
      <c r="B198" s="389"/>
    </row>
    <row r="199" spans="2:2" x14ac:dyDescent="0.25">
      <c r="B199" s="389"/>
    </row>
    <row r="200" spans="2:2" x14ac:dyDescent="0.25">
      <c r="B200" s="389"/>
    </row>
    <row r="201" spans="2:2" x14ac:dyDescent="0.25">
      <c r="B201" s="389"/>
    </row>
    <row r="202" spans="2:2" x14ac:dyDescent="0.25">
      <c r="B202" s="389"/>
    </row>
    <row r="203" spans="2:2" x14ac:dyDescent="0.25">
      <c r="B203" s="389"/>
    </row>
    <row r="204" spans="2:2" x14ac:dyDescent="0.25">
      <c r="B204" s="389"/>
    </row>
    <row r="205" spans="2:2" x14ac:dyDescent="0.25">
      <c r="B205" s="389"/>
    </row>
    <row r="206" spans="2:2" x14ac:dyDescent="0.25">
      <c r="B206" s="389"/>
    </row>
    <row r="207" spans="2:2" x14ac:dyDescent="0.25">
      <c r="B207" s="389"/>
    </row>
    <row r="208" spans="2:2" x14ac:dyDescent="0.25">
      <c r="B208" s="389"/>
    </row>
    <row r="209" spans="2:2" x14ac:dyDescent="0.25">
      <c r="B209" s="389"/>
    </row>
    <row r="210" spans="2:2" x14ac:dyDescent="0.25">
      <c r="B210" s="389"/>
    </row>
    <row r="211" spans="2:2" x14ac:dyDescent="0.25">
      <c r="B211" s="389"/>
    </row>
    <row r="212" spans="2:2" x14ac:dyDescent="0.25">
      <c r="B212" s="389"/>
    </row>
    <row r="213" spans="2:2" x14ac:dyDescent="0.25">
      <c r="B213" s="389"/>
    </row>
    <row r="214" spans="2:2" x14ac:dyDescent="0.25">
      <c r="B214" s="389"/>
    </row>
    <row r="215" spans="2:2" x14ac:dyDescent="0.25">
      <c r="B215" s="389"/>
    </row>
    <row r="216" spans="2:2" x14ac:dyDescent="0.25">
      <c r="B216" s="389"/>
    </row>
    <row r="217" spans="2:2" x14ac:dyDescent="0.25">
      <c r="B217" s="389"/>
    </row>
    <row r="218" spans="2:2" x14ac:dyDescent="0.25">
      <c r="B218" s="389"/>
    </row>
    <row r="219" spans="2:2" x14ac:dyDescent="0.25">
      <c r="B219" s="389"/>
    </row>
    <row r="220" spans="2:2" x14ac:dyDescent="0.25">
      <c r="B220" s="389"/>
    </row>
    <row r="221" spans="2:2" x14ac:dyDescent="0.25">
      <c r="B221" s="389"/>
    </row>
    <row r="222" spans="2:2" x14ac:dyDescent="0.25">
      <c r="B222" s="389"/>
    </row>
    <row r="223" spans="2:2" x14ac:dyDescent="0.25">
      <c r="B223" s="389"/>
    </row>
    <row r="224" spans="2:2" x14ac:dyDescent="0.25">
      <c r="B224" s="389"/>
    </row>
    <row r="225" spans="2:2" x14ac:dyDescent="0.25">
      <c r="B225" s="389"/>
    </row>
    <row r="226" spans="2:2" x14ac:dyDescent="0.25">
      <c r="B226" s="389"/>
    </row>
    <row r="227" spans="2:2" x14ac:dyDescent="0.25">
      <c r="B227" s="389"/>
    </row>
    <row r="228" spans="2:2" x14ac:dyDescent="0.25">
      <c r="B228" s="389"/>
    </row>
    <row r="229" spans="2:2" x14ac:dyDescent="0.25">
      <c r="B229" s="389"/>
    </row>
    <row r="230" spans="2:2" x14ac:dyDescent="0.25">
      <c r="B230" s="389"/>
    </row>
    <row r="231" spans="2:2" x14ac:dyDescent="0.25">
      <c r="B231" s="389"/>
    </row>
    <row r="232" spans="2:2" x14ac:dyDescent="0.25">
      <c r="B232" s="389"/>
    </row>
    <row r="233" spans="2:2" x14ac:dyDescent="0.25">
      <c r="B233" s="389"/>
    </row>
    <row r="234" spans="2:2" x14ac:dyDescent="0.25">
      <c r="B234" s="389"/>
    </row>
    <row r="235" spans="2:2" x14ac:dyDescent="0.25">
      <c r="B235" s="389"/>
    </row>
    <row r="236" spans="2:2" x14ac:dyDescent="0.25">
      <c r="B236" s="389"/>
    </row>
    <row r="237" spans="2:2" x14ac:dyDescent="0.25">
      <c r="B237" s="389"/>
    </row>
    <row r="238" spans="2:2" x14ac:dyDescent="0.25">
      <c r="B238" s="389"/>
    </row>
    <row r="239" spans="2:2" x14ac:dyDescent="0.25">
      <c r="B239" s="389"/>
    </row>
    <row r="240" spans="2:2" x14ac:dyDescent="0.25">
      <c r="B240" s="389"/>
    </row>
    <row r="241" spans="2:2" x14ac:dyDescent="0.25">
      <c r="B241" s="389"/>
    </row>
    <row r="242" spans="2:2" x14ac:dyDescent="0.25">
      <c r="B242" s="389"/>
    </row>
    <row r="243" spans="2:2" x14ac:dyDescent="0.25">
      <c r="B243" s="389"/>
    </row>
    <row r="244" spans="2:2" x14ac:dyDescent="0.25">
      <c r="B244" s="389"/>
    </row>
    <row r="245" spans="2:2" x14ac:dyDescent="0.25">
      <c r="B245" s="389"/>
    </row>
    <row r="246" spans="2:2" x14ac:dyDescent="0.25">
      <c r="B246" s="389"/>
    </row>
    <row r="247" spans="2:2" x14ac:dyDescent="0.25">
      <c r="B247" s="389"/>
    </row>
    <row r="248" spans="2:2" x14ac:dyDescent="0.25">
      <c r="B248" s="389"/>
    </row>
    <row r="249" spans="2:2" x14ac:dyDescent="0.25">
      <c r="B249" s="389"/>
    </row>
    <row r="250" spans="2:2" x14ac:dyDescent="0.25">
      <c r="B250" s="389"/>
    </row>
    <row r="251" spans="2:2" x14ac:dyDescent="0.25">
      <c r="B251" s="389"/>
    </row>
    <row r="252" spans="2:2" x14ac:dyDescent="0.25">
      <c r="B252" s="389"/>
    </row>
    <row r="253" spans="2:2" x14ac:dyDescent="0.25">
      <c r="B253" s="389"/>
    </row>
    <row r="254" spans="2:2" x14ac:dyDescent="0.25">
      <c r="B254" s="389"/>
    </row>
    <row r="255" spans="2:2" x14ac:dyDescent="0.25">
      <c r="B255" s="389"/>
    </row>
    <row r="256" spans="2:2" x14ac:dyDescent="0.25">
      <c r="B256" s="389"/>
    </row>
    <row r="257" spans="2:2" x14ac:dyDescent="0.25">
      <c r="B257" s="389"/>
    </row>
    <row r="258" spans="2:2" x14ac:dyDescent="0.25">
      <c r="B258" s="389"/>
    </row>
    <row r="259" spans="2:2" x14ac:dyDescent="0.25">
      <c r="B259" s="389"/>
    </row>
    <row r="260" spans="2:2" x14ac:dyDescent="0.25">
      <c r="B260" s="389"/>
    </row>
    <row r="261" spans="2:2" x14ac:dyDescent="0.25">
      <c r="B261" s="389"/>
    </row>
    <row r="262" spans="2:2" x14ac:dyDescent="0.25">
      <c r="B262" s="389"/>
    </row>
    <row r="263" spans="2:2" x14ac:dyDescent="0.25">
      <c r="B263" s="389"/>
    </row>
    <row r="264" spans="2:2" x14ac:dyDescent="0.25">
      <c r="B264" s="389"/>
    </row>
    <row r="265" spans="2:2" x14ac:dyDescent="0.25">
      <c r="B265" s="389"/>
    </row>
    <row r="266" spans="2:2" x14ac:dyDescent="0.25">
      <c r="B266" s="389"/>
    </row>
    <row r="267" spans="2:2" x14ac:dyDescent="0.25">
      <c r="B267" s="389"/>
    </row>
    <row r="268" spans="2:2" x14ac:dyDescent="0.25">
      <c r="B268" s="389"/>
    </row>
    <row r="269" spans="2:2" x14ac:dyDescent="0.25">
      <c r="B269" s="389"/>
    </row>
    <row r="270" spans="2:2" x14ac:dyDescent="0.25">
      <c r="B270" s="389"/>
    </row>
    <row r="271" spans="2:2" x14ac:dyDescent="0.25">
      <c r="B271" s="389"/>
    </row>
    <row r="272" spans="2:2" x14ac:dyDescent="0.25">
      <c r="B272" s="389"/>
    </row>
    <row r="273" spans="2:2" x14ac:dyDescent="0.25">
      <c r="B273" s="389"/>
    </row>
    <row r="274" spans="2:2" x14ac:dyDescent="0.25">
      <c r="B274" s="389"/>
    </row>
    <row r="275" spans="2:2" x14ac:dyDescent="0.25">
      <c r="B275" s="389"/>
    </row>
    <row r="276" spans="2:2" x14ac:dyDescent="0.25">
      <c r="B276" s="389"/>
    </row>
    <row r="277" spans="2:2" x14ac:dyDescent="0.25">
      <c r="B277" s="389"/>
    </row>
    <row r="278" spans="2:2" x14ac:dyDescent="0.25">
      <c r="B278" s="389"/>
    </row>
    <row r="279" spans="2:2" x14ac:dyDescent="0.25">
      <c r="B279" s="389"/>
    </row>
    <row r="280" spans="2:2" x14ac:dyDescent="0.25">
      <c r="B280" s="389"/>
    </row>
    <row r="281" spans="2:2" x14ac:dyDescent="0.25">
      <c r="B281" s="389"/>
    </row>
    <row r="282" spans="2:2" x14ac:dyDescent="0.25">
      <c r="B282" s="389"/>
    </row>
    <row r="283" spans="2:2" x14ac:dyDescent="0.25">
      <c r="B283" s="389"/>
    </row>
    <row r="284" spans="2:2" x14ac:dyDescent="0.25">
      <c r="B284" s="389"/>
    </row>
  </sheetData>
  <mergeCells count="6">
    <mergeCell ref="A9:C9"/>
    <mergeCell ref="A4:C4"/>
    <mergeCell ref="A5:C5"/>
    <mergeCell ref="A6:C6"/>
    <mergeCell ref="B7:C7"/>
    <mergeCell ref="A8:C8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0"/>
  <sheetViews>
    <sheetView view="pageBreakPreview" topLeftCell="A76" zoomScaleNormal="100" zoomScaleSheetLayoutView="100" workbookViewId="0">
      <selection activeCell="B7" sqref="B7:D7"/>
    </sheetView>
  </sheetViews>
  <sheetFormatPr defaultColWidth="9.140625" defaultRowHeight="15" x14ac:dyDescent="0.25"/>
  <cols>
    <col min="1" max="1" width="21.5703125" style="360" customWidth="1"/>
    <col min="2" max="2" width="68" style="360" customWidth="1"/>
    <col min="3" max="3" width="13.28515625" style="360" customWidth="1"/>
    <col min="4" max="4" width="13.5703125" style="360" customWidth="1"/>
    <col min="5" max="6" width="13" style="360" bestFit="1" customWidth="1"/>
    <col min="7" max="256" width="9.140625" style="360"/>
    <col min="257" max="257" width="21.5703125" style="360" customWidth="1"/>
    <col min="258" max="258" width="68" style="360" customWidth="1"/>
    <col min="259" max="259" width="13.28515625" style="360" customWidth="1"/>
    <col min="260" max="260" width="13.5703125" style="360" customWidth="1"/>
    <col min="261" max="262" width="13" style="360" bestFit="1" customWidth="1"/>
    <col min="263" max="512" width="9.140625" style="360"/>
    <col min="513" max="513" width="21.5703125" style="360" customWidth="1"/>
    <col min="514" max="514" width="68" style="360" customWidth="1"/>
    <col min="515" max="515" width="13.28515625" style="360" customWidth="1"/>
    <col min="516" max="516" width="13.5703125" style="360" customWidth="1"/>
    <col min="517" max="518" width="13" style="360" bestFit="1" customWidth="1"/>
    <col min="519" max="768" width="9.140625" style="360"/>
    <col min="769" max="769" width="21.5703125" style="360" customWidth="1"/>
    <col min="770" max="770" width="68" style="360" customWidth="1"/>
    <col min="771" max="771" width="13.28515625" style="360" customWidth="1"/>
    <col min="772" max="772" width="13.5703125" style="360" customWidth="1"/>
    <col min="773" max="774" width="13" style="360" bestFit="1" customWidth="1"/>
    <col min="775" max="1024" width="9.140625" style="360"/>
    <col min="1025" max="1025" width="21.5703125" style="360" customWidth="1"/>
    <col min="1026" max="1026" width="68" style="360" customWidth="1"/>
    <col min="1027" max="1027" width="13.28515625" style="360" customWidth="1"/>
    <col min="1028" max="1028" width="13.5703125" style="360" customWidth="1"/>
    <col min="1029" max="1030" width="13" style="360" bestFit="1" customWidth="1"/>
    <col min="1031" max="1280" width="9.140625" style="360"/>
    <col min="1281" max="1281" width="21.5703125" style="360" customWidth="1"/>
    <col min="1282" max="1282" width="68" style="360" customWidth="1"/>
    <col min="1283" max="1283" width="13.28515625" style="360" customWidth="1"/>
    <col min="1284" max="1284" width="13.5703125" style="360" customWidth="1"/>
    <col min="1285" max="1286" width="13" style="360" bestFit="1" customWidth="1"/>
    <col min="1287" max="1536" width="9.140625" style="360"/>
    <col min="1537" max="1537" width="21.5703125" style="360" customWidth="1"/>
    <col min="1538" max="1538" width="68" style="360" customWidth="1"/>
    <col min="1539" max="1539" width="13.28515625" style="360" customWidth="1"/>
    <col min="1540" max="1540" width="13.5703125" style="360" customWidth="1"/>
    <col min="1541" max="1542" width="13" style="360" bestFit="1" customWidth="1"/>
    <col min="1543" max="1792" width="9.140625" style="360"/>
    <col min="1793" max="1793" width="21.5703125" style="360" customWidth="1"/>
    <col min="1794" max="1794" width="68" style="360" customWidth="1"/>
    <col min="1795" max="1795" width="13.28515625" style="360" customWidth="1"/>
    <col min="1796" max="1796" width="13.5703125" style="360" customWidth="1"/>
    <col min="1797" max="1798" width="13" style="360" bestFit="1" customWidth="1"/>
    <col min="1799" max="2048" width="9.140625" style="360"/>
    <col min="2049" max="2049" width="21.5703125" style="360" customWidth="1"/>
    <col min="2050" max="2050" width="68" style="360" customWidth="1"/>
    <col min="2051" max="2051" width="13.28515625" style="360" customWidth="1"/>
    <col min="2052" max="2052" width="13.5703125" style="360" customWidth="1"/>
    <col min="2053" max="2054" width="13" style="360" bestFit="1" customWidth="1"/>
    <col min="2055" max="2304" width="9.140625" style="360"/>
    <col min="2305" max="2305" width="21.5703125" style="360" customWidth="1"/>
    <col min="2306" max="2306" width="68" style="360" customWidth="1"/>
    <col min="2307" max="2307" width="13.28515625" style="360" customWidth="1"/>
    <col min="2308" max="2308" width="13.5703125" style="360" customWidth="1"/>
    <col min="2309" max="2310" width="13" style="360" bestFit="1" customWidth="1"/>
    <col min="2311" max="2560" width="9.140625" style="360"/>
    <col min="2561" max="2561" width="21.5703125" style="360" customWidth="1"/>
    <col min="2562" max="2562" width="68" style="360" customWidth="1"/>
    <col min="2563" max="2563" width="13.28515625" style="360" customWidth="1"/>
    <col min="2564" max="2564" width="13.5703125" style="360" customWidth="1"/>
    <col min="2565" max="2566" width="13" style="360" bestFit="1" customWidth="1"/>
    <col min="2567" max="2816" width="9.140625" style="360"/>
    <col min="2817" max="2817" width="21.5703125" style="360" customWidth="1"/>
    <col min="2818" max="2818" width="68" style="360" customWidth="1"/>
    <col min="2819" max="2819" width="13.28515625" style="360" customWidth="1"/>
    <col min="2820" max="2820" width="13.5703125" style="360" customWidth="1"/>
    <col min="2821" max="2822" width="13" style="360" bestFit="1" customWidth="1"/>
    <col min="2823" max="3072" width="9.140625" style="360"/>
    <col min="3073" max="3073" width="21.5703125" style="360" customWidth="1"/>
    <col min="3074" max="3074" width="68" style="360" customWidth="1"/>
    <col min="3075" max="3075" width="13.28515625" style="360" customWidth="1"/>
    <col min="3076" max="3076" width="13.5703125" style="360" customWidth="1"/>
    <col min="3077" max="3078" width="13" style="360" bestFit="1" customWidth="1"/>
    <col min="3079" max="3328" width="9.140625" style="360"/>
    <col min="3329" max="3329" width="21.5703125" style="360" customWidth="1"/>
    <col min="3330" max="3330" width="68" style="360" customWidth="1"/>
    <col min="3331" max="3331" width="13.28515625" style="360" customWidth="1"/>
    <col min="3332" max="3332" width="13.5703125" style="360" customWidth="1"/>
    <col min="3333" max="3334" width="13" style="360" bestFit="1" customWidth="1"/>
    <col min="3335" max="3584" width="9.140625" style="360"/>
    <col min="3585" max="3585" width="21.5703125" style="360" customWidth="1"/>
    <col min="3586" max="3586" width="68" style="360" customWidth="1"/>
    <col min="3587" max="3587" width="13.28515625" style="360" customWidth="1"/>
    <col min="3588" max="3588" width="13.5703125" style="360" customWidth="1"/>
    <col min="3589" max="3590" width="13" style="360" bestFit="1" customWidth="1"/>
    <col min="3591" max="3840" width="9.140625" style="360"/>
    <col min="3841" max="3841" width="21.5703125" style="360" customWidth="1"/>
    <col min="3842" max="3842" width="68" style="360" customWidth="1"/>
    <col min="3843" max="3843" width="13.28515625" style="360" customWidth="1"/>
    <col min="3844" max="3844" width="13.5703125" style="360" customWidth="1"/>
    <col min="3845" max="3846" width="13" style="360" bestFit="1" customWidth="1"/>
    <col min="3847" max="4096" width="9.140625" style="360"/>
    <col min="4097" max="4097" width="21.5703125" style="360" customWidth="1"/>
    <col min="4098" max="4098" width="68" style="360" customWidth="1"/>
    <col min="4099" max="4099" width="13.28515625" style="360" customWidth="1"/>
    <col min="4100" max="4100" width="13.5703125" style="360" customWidth="1"/>
    <col min="4101" max="4102" width="13" style="360" bestFit="1" customWidth="1"/>
    <col min="4103" max="4352" width="9.140625" style="360"/>
    <col min="4353" max="4353" width="21.5703125" style="360" customWidth="1"/>
    <col min="4354" max="4354" width="68" style="360" customWidth="1"/>
    <col min="4355" max="4355" width="13.28515625" style="360" customWidth="1"/>
    <col min="4356" max="4356" width="13.5703125" style="360" customWidth="1"/>
    <col min="4357" max="4358" width="13" style="360" bestFit="1" customWidth="1"/>
    <col min="4359" max="4608" width="9.140625" style="360"/>
    <col min="4609" max="4609" width="21.5703125" style="360" customWidth="1"/>
    <col min="4610" max="4610" width="68" style="360" customWidth="1"/>
    <col min="4611" max="4611" width="13.28515625" style="360" customWidth="1"/>
    <col min="4612" max="4612" width="13.5703125" style="360" customWidth="1"/>
    <col min="4613" max="4614" width="13" style="360" bestFit="1" customWidth="1"/>
    <col min="4615" max="4864" width="9.140625" style="360"/>
    <col min="4865" max="4865" width="21.5703125" style="360" customWidth="1"/>
    <col min="4866" max="4866" width="68" style="360" customWidth="1"/>
    <col min="4867" max="4867" width="13.28515625" style="360" customWidth="1"/>
    <col min="4868" max="4868" width="13.5703125" style="360" customWidth="1"/>
    <col min="4869" max="4870" width="13" style="360" bestFit="1" customWidth="1"/>
    <col min="4871" max="5120" width="9.140625" style="360"/>
    <col min="5121" max="5121" width="21.5703125" style="360" customWidth="1"/>
    <col min="5122" max="5122" width="68" style="360" customWidth="1"/>
    <col min="5123" max="5123" width="13.28515625" style="360" customWidth="1"/>
    <col min="5124" max="5124" width="13.5703125" style="360" customWidth="1"/>
    <col min="5125" max="5126" width="13" style="360" bestFit="1" customWidth="1"/>
    <col min="5127" max="5376" width="9.140625" style="360"/>
    <col min="5377" max="5377" width="21.5703125" style="360" customWidth="1"/>
    <col min="5378" max="5378" width="68" style="360" customWidth="1"/>
    <col min="5379" max="5379" width="13.28515625" style="360" customWidth="1"/>
    <col min="5380" max="5380" width="13.5703125" style="360" customWidth="1"/>
    <col min="5381" max="5382" width="13" style="360" bestFit="1" customWidth="1"/>
    <col min="5383" max="5632" width="9.140625" style="360"/>
    <col min="5633" max="5633" width="21.5703125" style="360" customWidth="1"/>
    <col min="5634" max="5634" width="68" style="360" customWidth="1"/>
    <col min="5635" max="5635" width="13.28515625" style="360" customWidth="1"/>
    <col min="5636" max="5636" width="13.5703125" style="360" customWidth="1"/>
    <col min="5637" max="5638" width="13" style="360" bestFit="1" customWidth="1"/>
    <col min="5639" max="5888" width="9.140625" style="360"/>
    <col min="5889" max="5889" width="21.5703125" style="360" customWidth="1"/>
    <col min="5890" max="5890" width="68" style="360" customWidth="1"/>
    <col min="5891" max="5891" width="13.28515625" style="360" customWidth="1"/>
    <col min="5892" max="5892" width="13.5703125" style="360" customWidth="1"/>
    <col min="5893" max="5894" width="13" style="360" bestFit="1" customWidth="1"/>
    <col min="5895" max="6144" width="9.140625" style="360"/>
    <col min="6145" max="6145" width="21.5703125" style="360" customWidth="1"/>
    <col min="6146" max="6146" width="68" style="360" customWidth="1"/>
    <col min="6147" max="6147" width="13.28515625" style="360" customWidth="1"/>
    <col min="6148" max="6148" width="13.5703125" style="360" customWidth="1"/>
    <col min="6149" max="6150" width="13" style="360" bestFit="1" customWidth="1"/>
    <col min="6151" max="6400" width="9.140625" style="360"/>
    <col min="6401" max="6401" width="21.5703125" style="360" customWidth="1"/>
    <col min="6402" max="6402" width="68" style="360" customWidth="1"/>
    <col min="6403" max="6403" width="13.28515625" style="360" customWidth="1"/>
    <col min="6404" max="6404" width="13.5703125" style="360" customWidth="1"/>
    <col min="6405" max="6406" width="13" style="360" bestFit="1" customWidth="1"/>
    <col min="6407" max="6656" width="9.140625" style="360"/>
    <col min="6657" max="6657" width="21.5703125" style="360" customWidth="1"/>
    <col min="6658" max="6658" width="68" style="360" customWidth="1"/>
    <col min="6659" max="6659" width="13.28515625" style="360" customWidth="1"/>
    <col min="6660" max="6660" width="13.5703125" style="360" customWidth="1"/>
    <col min="6661" max="6662" width="13" style="360" bestFit="1" customWidth="1"/>
    <col min="6663" max="6912" width="9.140625" style="360"/>
    <col min="6913" max="6913" width="21.5703125" style="360" customWidth="1"/>
    <col min="6914" max="6914" width="68" style="360" customWidth="1"/>
    <col min="6915" max="6915" width="13.28515625" style="360" customWidth="1"/>
    <col min="6916" max="6916" width="13.5703125" style="360" customWidth="1"/>
    <col min="6917" max="6918" width="13" style="360" bestFit="1" customWidth="1"/>
    <col min="6919" max="7168" width="9.140625" style="360"/>
    <col min="7169" max="7169" width="21.5703125" style="360" customWidth="1"/>
    <col min="7170" max="7170" width="68" style="360" customWidth="1"/>
    <col min="7171" max="7171" width="13.28515625" style="360" customWidth="1"/>
    <col min="7172" max="7172" width="13.5703125" style="360" customWidth="1"/>
    <col min="7173" max="7174" width="13" style="360" bestFit="1" customWidth="1"/>
    <col min="7175" max="7424" width="9.140625" style="360"/>
    <col min="7425" max="7425" width="21.5703125" style="360" customWidth="1"/>
    <col min="7426" max="7426" width="68" style="360" customWidth="1"/>
    <col min="7427" max="7427" width="13.28515625" style="360" customWidth="1"/>
    <col min="7428" max="7428" width="13.5703125" style="360" customWidth="1"/>
    <col min="7429" max="7430" width="13" style="360" bestFit="1" customWidth="1"/>
    <col min="7431" max="7680" width="9.140625" style="360"/>
    <col min="7681" max="7681" width="21.5703125" style="360" customWidth="1"/>
    <col min="7682" max="7682" width="68" style="360" customWidth="1"/>
    <col min="7683" max="7683" width="13.28515625" style="360" customWidth="1"/>
    <col min="7684" max="7684" width="13.5703125" style="360" customWidth="1"/>
    <col min="7685" max="7686" width="13" style="360" bestFit="1" customWidth="1"/>
    <col min="7687" max="7936" width="9.140625" style="360"/>
    <col min="7937" max="7937" width="21.5703125" style="360" customWidth="1"/>
    <col min="7938" max="7938" width="68" style="360" customWidth="1"/>
    <col min="7939" max="7939" width="13.28515625" style="360" customWidth="1"/>
    <col min="7940" max="7940" width="13.5703125" style="360" customWidth="1"/>
    <col min="7941" max="7942" width="13" style="360" bestFit="1" customWidth="1"/>
    <col min="7943" max="8192" width="9.140625" style="360"/>
    <col min="8193" max="8193" width="21.5703125" style="360" customWidth="1"/>
    <col min="8194" max="8194" width="68" style="360" customWidth="1"/>
    <col min="8195" max="8195" width="13.28515625" style="360" customWidth="1"/>
    <col min="8196" max="8196" width="13.5703125" style="360" customWidth="1"/>
    <col min="8197" max="8198" width="13" style="360" bestFit="1" customWidth="1"/>
    <col min="8199" max="8448" width="9.140625" style="360"/>
    <col min="8449" max="8449" width="21.5703125" style="360" customWidth="1"/>
    <col min="8450" max="8450" width="68" style="360" customWidth="1"/>
    <col min="8451" max="8451" width="13.28515625" style="360" customWidth="1"/>
    <col min="8452" max="8452" width="13.5703125" style="360" customWidth="1"/>
    <col min="8453" max="8454" width="13" style="360" bestFit="1" customWidth="1"/>
    <col min="8455" max="8704" width="9.140625" style="360"/>
    <col min="8705" max="8705" width="21.5703125" style="360" customWidth="1"/>
    <col min="8706" max="8706" width="68" style="360" customWidth="1"/>
    <col min="8707" max="8707" width="13.28515625" style="360" customWidth="1"/>
    <col min="8708" max="8708" width="13.5703125" style="360" customWidth="1"/>
    <col min="8709" max="8710" width="13" style="360" bestFit="1" customWidth="1"/>
    <col min="8711" max="8960" width="9.140625" style="360"/>
    <col min="8961" max="8961" width="21.5703125" style="360" customWidth="1"/>
    <col min="8962" max="8962" width="68" style="360" customWidth="1"/>
    <col min="8963" max="8963" width="13.28515625" style="360" customWidth="1"/>
    <col min="8964" max="8964" width="13.5703125" style="360" customWidth="1"/>
    <col min="8965" max="8966" width="13" style="360" bestFit="1" customWidth="1"/>
    <col min="8967" max="9216" width="9.140625" style="360"/>
    <col min="9217" max="9217" width="21.5703125" style="360" customWidth="1"/>
    <col min="9218" max="9218" width="68" style="360" customWidth="1"/>
    <col min="9219" max="9219" width="13.28515625" style="360" customWidth="1"/>
    <col min="9220" max="9220" width="13.5703125" style="360" customWidth="1"/>
    <col min="9221" max="9222" width="13" style="360" bestFit="1" customWidth="1"/>
    <col min="9223" max="9472" width="9.140625" style="360"/>
    <col min="9473" max="9473" width="21.5703125" style="360" customWidth="1"/>
    <col min="9474" max="9474" width="68" style="360" customWidth="1"/>
    <col min="9475" max="9475" width="13.28515625" style="360" customWidth="1"/>
    <col min="9476" max="9476" width="13.5703125" style="360" customWidth="1"/>
    <col min="9477" max="9478" width="13" style="360" bestFit="1" customWidth="1"/>
    <col min="9479" max="9728" width="9.140625" style="360"/>
    <col min="9729" max="9729" width="21.5703125" style="360" customWidth="1"/>
    <col min="9730" max="9730" width="68" style="360" customWidth="1"/>
    <col min="9731" max="9731" width="13.28515625" style="360" customWidth="1"/>
    <col min="9732" max="9732" width="13.5703125" style="360" customWidth="1"/>
    <col min="9733" max="9734" width="13" style="360" bestFit="1" customWidth="1"/>
    <col min="9735" max="9984" width="9.140625" style="360"/>
    <col min="9985" max="9985" width="21.5703125" style="360" customWidth="1"/>
    <col min="9986" max="9986" width="68" style="360" customWidth="1"/>
    <col min="9987" max="9987" width="13.28515625" style="360" customWidth="1"/>
    <col min="9988" max="9988" width="13.5703125" style="360" customWidth="1"/>
    <col min="9989" max="9990" width="13" style="360" bestFit="1" customWidth="1"/>
    <col min="9991" max="10240" width="9.140625" style="360"/>
    <col min="10241" max="10241" width="21.5703125" style="360" customWidth="1"/>
    <col min="10242" max="10242" width="68" style="360" customWidth="1"/>
    <col min="10243" max="10243" width="13.28515625" style="360" customWidth="1"/>
    <col min="10244" max="10244" width="13.5703125" style="360" customWidth="1"/>
    <col min="10245" max="10246" width="13" style="360" bestFit="1" customWidth="1"/>
    <col min="10247" max="10496" width="9.140625" style="360"/>
    <col min="10497" max="10497" width="21.5703125" style="360" customWidth="1"/>
    <col min="10498" max="10498" width="68" style="360" customWidth="1"/>
    <col min="10499" max="10499" width="13.28515625" style="360" customWidth="1"/>
    <col min="10500" max="10500" width="13.5703125" style="360" customWidth="1"/>
    <col min="10501" max="10502" width="13" style="360" bestFit="1" customWidth="1"/>
    <col min="10503" max="10752" width="9.140625" style="360"/>
    <col min="10753" max="10753" width="21.5703125" style="360" customWidth="1"/>
    <col min="10754" max="10754" width="68" style="360" customWidth="1"/>
    <col min="10755" max="10755" width="13.28515625" style="360" customWidth="1"/>
    <col min="10756" max="10756" width="13.5703125" style="360" customWidth="1"/>
    <col min="10757" max="10758" width="13" style="360" bestFit="1" customWidth="1"/>
    <col min="10759" max="11008" width="9.140625" style="360"/>
    <col min="11009" max="11009" width="21.5703125" style="360" customWidth="1"/>
    <col min="11010" max="11010" width="68" style="360" customWidth="1"/>
    <col min="11011" max="11011" width="13.28515625" style="360" customWidth="1"/>
    <col min="11012" max="11012" width="13.5703125" style="360" customWidth="1"/>
    <col min="11013" max="11014" width="13" style="360" bestFit="1" customWidth="1"/>
    <col min="11015" max="11264" width="9.140625" style="360"/>
    <col min="11265" max="11265" width="21.5703125" style="360" customWidth="1"/>
    <col min="11266" max="11266" width="68" style="360" customWidth="1"/>
    <col min="11267" max="11267" width="13.28515625" style="360" customWidth="1"/>
    <col min="11268" max="11268" width="13.5703125" style="360" customWidth="1"/>
    <col min="11269" max="11270" width="13" style="360" bestFit="1" customWidth="1"/>
    <col min="11271" max="11520" width="9.140625" style="360"/>
    <col min="11521" max="11521" width="21.5703125" style="360" customWidth="1"/>
    <col min="11522" max="11522" width="68" style="360" customWidth="1"/>
    <col min="11523" max="11523" width="13.28515625" style="360" customWidth="1"/>
    <col min="11524" max="11524" width="13.5703125" style="360" customWidth="1"/>
    <col min="11525" max="11526" width="13" style="360" bestFit="1" customWidth="1"/>
    <col min="11527" max="11776" width="9.140625" style="360"/>
    <col min="11777" max="11777" width="21.5703125" style="360" customWidth="1"/>
    <col min="11778" max="11778" width="68" style="360" customWidth="1"/>
    <col min="11779" max="11779" width="13.28515625" style="360" customWidth="1"/>
    <col min="11780" max="11780" width="13.5703125" style="360" customWidth="1"/>
    <col min="11781" max="11782" width="13" style="360" bestFit="1" customWidth="1"/>
    <col min="11783" max="12032" width="9.140625" style="360"/>
    <col min="12033" max="12033" width="21.5703125" style="360" customWidth="1"/>
    <col min="12034" max="12034" width="68" style="360" customWidth="1"/>
    <col min="12035" max="12035" width="13.28515625" style="360" customWidth="1"/>
    <col min="12036" max="12036" width="13.5703125" style="360" customWidth="1"/>
    <col min="12037" max="12038" width="13" style="360" bestFit="1" customWidth="1"/>
    <col min="12039" max="12288" width="9.140625" style="360"/>
    <col min="12289" max="12289" width="21.5703125" style="360" customWidth="1"/>
    <col min="12290" max="12290" width="68" style="360" customWidth="1"/>
    <col min="12291" max="12291" width="13.28515625" style="360" customWidth="1"/>
    <col min="12292" max="12292" width="13.5703125" style="360" customWidth="1"/>
    <col min="12293" max="12294" width="13" style="360" bestFit="1" customWidth="1"/>
    <col min="12295" max="12544" width="9.140625" style="360"/>
    <col min="12545" max="12545" width="21.5703125" style="360" customWidth="1"/>
    <col min="12546" max="12546" width="68" style="360" customWidth="1"/>
    <col min="12547" max="12547" width="13.28515625" style="360" customWidth="1"/>
    <col min="12548" max="12548" width="13.5703125" style="360" customWidth="1"/>
    <col min="12549" max="12550" width="13" style="360" bestFit="1" customWidth="1"/>
    <col min="12551" max="12800" width="9.140625" style="360"/>
    <col min="12801" max="12801" width="21.5703125" style="360" customWidth="1"/>
    <col min="12802" max="12802" width="68" style="360" customWidth="1"/>
    <col min="12803" max="12803" width="13.28515625" style="360" customWidth="1"/>
    <col min="12804" max="12804" width="13.5703125" style="360" customWidth="1"/>
    <col min="12805" max="12806" width="13" style="360" bestFit="1" customWidth="1"/>
    <col min="12807" max="13056" width="9.140625" style="360"/>
    <col min="13057" max="13057" width="21.5703125" style="360" customWidth="1"/>
    <col min="13058" max="13058" width="68" style="360" customWidth="1"/>
    <col min="13059" max="13059" width="13.28515625" style="360" customWidth="1"/>
    <col min="13060" max="13060" width="13.5703125" style="360" customWidth="1"/>
    <col min="13061" max="13062" width="13" style="360" bestFit="1" customWidth="1"/>
    <col min="13063" max="13312" width="9.140625" style="360"/>
    <col min="13313" max="13313" width="21.5703125" style="360" customWidth="1"/>
    <col min="13314" max="13314" width="68" style="360" customWidth="1"/>
    <col min="13315" max="13315" width="13.28515625" style="360" customWidth="1"/>
    <col min="13316" max="13316" width="13.5703125" style="360" customWidth="1"/>
    <col min="13317" max="13318" width="13" style="360" bestFit="1" customWidth="1"/>
    <col min="13319" max="13568" width="9.140625" style="360"/>
    <col min="13569" max="13569" width="21.5703125" style="360" customWidth="1"/>
    <col min="13570" max="13570" width="68" style="360" customWidth="1"/>
    <col min="13571" max="13571" width="13.28515625" style="360" customWidth="1"/>
    <col min="13572" max="13572" width="13.5703125" style="360" customWidth="1"/>
    <col min="13573" max="13574" width="13" style="360" bestFit="1" customWidth="1"/>
    <col min="13575" max="13824" width="9.140625" style="360"/>
    <col min="13825" max="13825" width="21.5703125" style="360" customWidth="1"/>
    <col min="13826" max="13826" width="68" style="360" customWidth="1"/>
    <col min="13827" max="13827" width="13.28515625" style="360" customWidth="1"/>
    <col min="13828" max="13828" width="13.5703125" style="360" customWidth="1"/>
    <col min="13829" max="13830" width="13" style="360" bestFit="1" customWidth="1"/>
    <col min="13831" max="14080" width="9.140625" style="360"/>
    <col min="14081" max="14081" width="21.5703125" style="360" customWidth="1"/>
    <col min="14082" max="14082" width="68" style="360" customWidth="1"/>
    <col min="14083" max="14083" width="13.28515625" style="360" customWidth="1"/>
    <col min="14084" max="14084" width="13.5703125" style="360" customWidth="1"/>
    <col min="14085" max="14086" width="13" style="360" bestFit="1" customWidth="1"/>
    <col min="14087" max="14336" width="9.140625" style="360"/>
    <col min="14337" max="14337" width="21.5703125" style="360" customWidth="1"/>
    <col min="14338" max="14338" width="68" style="360" customWidth="1"/>
    <col min="14339" max="14339" width="13.28515625" style="360" customWidth="1"/>
    <col min="14340" max="14340" width="13.5703125" style="360" customWidth="1"/>
    <col min="14341" max="14342" width="13" style="360" bestFit="1" customWidth="1"/>
    <col min="14343" max="14592" width="9.140625" style="360"/>
    <col min="14593" max="14593" width="21.5703125" style="360" customWidth="1"/>
    <col min="14594" max="14594" width="68" style="360" customWidth="1"/>
    <col min="14595" max="14595" width="13.28515625" style="360" customWidth="1"/>
    <col min="14596" max="14596" width="13.5703125" style="360" customWidth="1"/>
    <col min="14597" max="14598" width="13" style="360" bestFit="1" customWidth="1"/>
    <col min="14599" max="14848" width="9.140625" style="360"/>
    <col min="14849" max="14849" width="21.5703125" style="360" customWidth="1"/>
    <col min="14850" max="14850" width="68" style="360" customWidth="1"/>
    <col min="14851" max="14851" width="13.28515625" style="360" customWidth="1"/>
    <col min="14852" max="14852" width="13.5703125" style="360" customWidth="1"/>
    <col min="14853" max="14854" width="13" style="360" bestFit="1" customWidth="1"/>
    <col min="14855" max="15104" width="9.140625" style="360"/>
    <col min="15105" max="15105" width="21.5703125" style="360" customWidth="1"/>
    <col min="15106" max="15106" width="68" style="360" customWidth="1"/>
    <col min="15107" max="15107" width="13.28515625" style="360" customWidth="1"/>
    <col min="15108" max="15108" width="13.5703125" style="360" customWidth="1"/>
    <col min="15109" max="15110" width="13" style="360" bestFit="1" customWidth="1"/>
    <col min="15111" max="15360" width="9.140625" style="360"/>
    <col min="15361" max="15361" width="21.5703125" style="360" customWidth="1"/>
    <col min="15362" max="15362" width="68" style="360" customWidth="1"/>
    <col min="15363" max="15363" width="13.28515625" style="360" customWidth="1"/>
    <col min="15364" max="15364" width="13.5703125" style="360" customWidth="1"/>
    <col min="15365" max="15366" width="13" style="360" bestFit="1" customWidth="1"/>
    <col min="15367" max="15616" width="9.140625" style="360"/>
    <col min="15617" max="15617" width="21.5703125" style="360" customWidth="1"/>
    <col min="15618" max="15618" width="68" style="360" customWidth="1"/>
    <col min="15619" max="15619" width="13.28515625" style="360" customWidth="1"/>
    <col min="15620" max="15620" width="13.5703125" style="360" customWidth="1"/>
    <col min="15621" max="15622" width="13" style="360" bestFit="1" customWidth="1"/>
    <col min="15623" max="15872" width="9.140625" style="360"/>
    <col min="15873" max="15873" width="21.5703125" style="360" customWidth="1"/>
    <col min="15874" max="15874" width="68" style="360" customWidth="1"/>
    <col min="15875" max="15875" width="13.28515625" style="360" customWidth="1"/>
    <col min="15876" max="15876" width="13.5703125" style="360" customWidth="1"/>
    <col min="15877" max="15878" width="13" style="360" bestFit="1" customWidth="1"/>
    <col min="15879" max="16128" width="9.140625" style="360"/>
    <col min="16129" max="16129" width="21.5703125" style="360" customWidth="1"/>
    <col min="16130" max="16130" width="68" style="360" customWidth="1"/>
    <col min="16131" max="16131" width="13.28515625" style="360" customWidth="1"/>
    <col min="16132" max="16132" width="13.5703125" style="360" customWidth="1"/>
    <col min="16133" max="16134" width="13" style="360" bestFit="1" customWidth="1"/>
    <col min="16135" max="16384" width="9.140625" style="360"/>
  </cols>
  <sheetData>
    <row r="1" spans="1:12" x14ac:dyDescent="0.25">
      <c r="A1" s="359"/>
      <c r="B1" s="480" t="s">
        <v>114</v>
      </c>
      <c r="C1" s="480"/>
      <c r="D1" s="480"/>
      <c r="E1" s="398"/>
    </row>
    <row r="2" spans="1:12" x14ac:dyDescent="0.25">
      <c r="A2" s="399"/>
      <c r="B2" s="347"/>
      <c r="C2" s="347"/>
      <c r="D2" s="347" t="s">
        <v>49</v>
      </c>
      <c r="F2" s="398"/>
    </row>
    <row r="3" spans="1:12" x14ac:dyDescent="0.25">
      <c r="A3" s="399"/>
      <c r="B3" s="347"/>
      <c r="C3" s="347"/>
      <c r="D3" s="313" t="s">
        <v>50</v>
      </c>
      <c r="F3" s="398"/>
    </row>
    <row r="4" spans="1:12" x14ac:dyDescent="0.25">
      <c r="B4" s="475" t="s">
        <v>116</v>
      </c>
      <c r="C4" s="475"/>
      <c r="D4" s="475"/>
      <c r="E4" s="400"/>
      <c r="F4" s="398"/>
    </row>
    <row r="5" spans="1:12" x14ac:dyDescent="0.25">
      <c r="B5" s="475" t="s">
        <v>117</v>
      </c>
      <c r="C5" s="475"/>
      <c r="D5" s="475"/>
      <c r="E5" s="400"/>
      <c r="F5" s="398"/>
    </row>
    <row r="6" spans="1:12" x14ac:dyDescent="0.25">
      <c r="A6" s="361"/>
      <c r="B6" s="476" t="s">
        <v>118</v>
      </c>
      <c r="C6" s="476"/>
      <c r="D6" s="476"/>
    </row>
    <row r="7" spans="1:12" x14ac:dyDescent="0.25">
      <c r="A7" s="361"/>
      <c r="B7" s="477" t="s">
        <v>902</v>
      </c>
      <c r="C7" s="477"/>
      <c r="D7" s="477"/>
    </row>
    <row r="8" spans="1:12" ht="34.15" customHeight="1" x14ac:dyDescent="0.25">
      <c r="A8" s="481" t="s">
        <v>901</v>
      </c>
      <c r="B8" s="481"/>
      <c r="C8" s="481"/>
      <c r="D8" s="481"/>
    </row>
    <row r="9" spans="1:12" ht="18" customHeight="1" x14ac:dyDescent="0.25">
      <c r="A9" s="482"/>
      <c r="B9" s="482"/>
      <c r="C9" s="482"/>
      <c r="D9" s="482"/>
    </row>
    <row r="10" spans="1:12" x14ac:dyDescent="0.25">
      <c r="A10" s="401"/>
      <c r="B10" s="401"/>
      <c r="C10" s="402"/>
      <c r="D10" s="402" t="s">
        <v>550</v>
      </c>
    </row>
    <row r="11" spans="1:12" x14ac:dyDescent="0.25">
      <c r="A11" s="478" t="s">
        <v>749</v>
      </c>
      <c r="B11" s="478" t="s">
        <v>750</v>
      </c>
      <c r="C11" s="479" t="s">
        <v>684</v>
      </c>
      <c r="D11" s="479"/>
    </row>
    <row r="12" spans="1:12" x14ac:dyDescent="0.25">
      <c r="A12" s="478"/>
      <c r="B12" s="478"/>
      <c r="C12" s="403" t="s">
        <v>4</v>
      </c>
      <c r="D12" s="403" t="s">
        <v>5</v>
      </c>
    </row>
    <row r="13" spans="1:12" x14ac:dyDescent="0.25">
      <c r="A13" s="364">
        <v>1</v>
      </c>
      <c r="B13" s="365">
        <v>2</v>
      </c>
      <c r="C13" s="365">
        <v>3</v>
      </c>
      <c r="D13" s="365">
        <v>4</v>
      </c>
      <c r="E13" s="404"/>
      <c r="F13" s="404"/>
      <c r="G13" s="404"/>
      <c r="H13" s="404"/>
      <c r="I13" s="404"/>
      <c r="J13" s="404"/>
      <c r="K13" s="404"/>
      <c r="L13" s="404"/>
    </row>
    <row r="14" spans="1:12" x14ac:dyDescent="0.25">
      <c r="A14" s="317" t="s">
        <v>84</v>
      </c>
      <c r="B14" s="371" t="s">
        <v>752</v>
      </c>
      <c r="C14" s="372">
        <f>C15+C16+C21+C25+C27+C30+C31+C36+C39+C42+C44+C45</f>
        <v>119481</v>
      </c>
      <c r="D14" s="372">
        <f>D15+D16+D21+D25+D27+D30+D31+D36+D39+D42+D44+D45</f>
        <v>124159</v>
      </c>
      <c r="E14" s="404"/>
      <c r="F14" s="404"/>
      <c r="G14" s="404"/>
      <c r="H14" s="404"/>
      <c r="I14" s="404"/>
      <c r="J14" s="404"/>
      <c r="K14" s="404"/>
      <c r="L14" s="404"/>
    </row>
    <row r="15" spans="1:12" x14ac:dyDescent="0.25">
      <c r="A15" s="317" t="s">
        <v>753</v>
      </c>
      <c r="B15" s="371" t="s">
        <v>754</v>
      </c>
      <c r="C15" s="372">
        <v>79576</v>
      </c>
      <c r="D15" s="372">
        <v>83159</v>
      </c>
      <c r="E15" s="404"/>
      <c r="F15" s="404"/>
      <c r="G15" s="404"/>
      <c r="H15" s="404"/>
      <c r="I15" s="404"/>
      <c r="J15" s="404"/>
      <c r="K15" s="404"/>
      <c r="L15" s="404"/>
    </row>
    <row r="16" spans="1:12" ht="30" x14ac:dyDescent="0.25">
      <c r="A16" s="317" t="s">
        <v>755</v>
      </c>
      <c r="B16" s="371" t="s">
        <v>756</v>
      </c>
      <c r="C16" s="372">
        <f>C18+C17+C19+C20</f>
        <v>5849</v>
      </c>
      <c r="D16" s="372">
        <f>D18+D17+D19+D20</f>
        <v>7067</v>
      </c>
      <c r="E16" s="404"/>
      <c r="F16" s="404"/>
      <c r="G16" s="404"/>
      <c r="H16" s="404"/>
      <c r="I16" s="404"/>
      <c r="J16" s="404"/>
      <c r="K16" s="404"/>
      <c r="L16" s="404"/>
    </row>
    <row r="17" spans="1:14" ht="60" x14ac:dyDescent="0.25">
      <c r="A17" s="317" t="s">
        <v>757</v>
      </c>
      <c r="B17" s="371" t="s">
        <v>758</v>
      </c>
      <c r="C17" s="372">
        <v>2538</v>
      </c>
      <c r="D17" s="372">
        <v>3056</v>
      </c>
      <c r="E17" s="404"/>
      <c r="F17" s="404"/>
      <c r="G17" s="404"/>
      <c r="H17" s="404"/>
      <c r="I17" s="404"/>
      <c r="J17" s="404"/>
      <c r="K17" s="404"/>
      <c r="L17" s="404"/>
    </row>
    <row r="18" spans="1:14" ht="75" x14ac:dyDescent="0.25">
      <c r="A18" s="317" t="s">
        <v>759</v>
      </c>
      <c r="B18" s="371" t="s">
        <v>760</v>
      </c>
      <c r="C18" s="372">
        <v>3</v>
      </c>
      <c r="D18" s="372">
        <v>3</v>
      </c>
      <c r="E18" s="404"/>
      <c r="F18" s="404"/>
      <c r="G18" s="404"/>
      <c r="H18" s="404"/>
      <c r="I18" s="404"/>
      <c r="J18" s="404"/>
      <c r="K18" s="404"/>
      <c r="L18" s="404"/>
      <c r="M18" s="404"/>
      <c r="N18" s="404"/>
    </row>
    <row r="19" spans="1:14" ht="60" x14ac:dyDescent="0.25">
      <c r="A19" s="317" t="s">
        <v>761</v>
      </c>
      <c r="B19" s="371" t="s">
        <v>762</v>
      </c>
      <c r="C19" s="372">
        <v>3706</v>
      </c>
      <c r="D19" s="372">
        <v>4406</v>
      </c>
      <c r="E19" s="404"/>
      <c r="F19" s="404"/>
      <c r="G19" s="404"/>
      <c r="H19" s="404"/>
      <c r="I19" s="404"/>
      <c r="J19" s="404"/>
      <c r="K19" s="404"/>
      <c r="L19" s="404"/>
      <c r="M19" s="404"/>
      <c r="N19" s="404"/>
    </row>
    <row r="20" spans="1:14" ht="60" x14ac:dyDescent="0.25">
      <c r="A20" s="317" t="s">
        <v>763</v>
      </c>
      <c r="B20" s="371" t="s">
        <v>764</v>
      </c>
      <c r="C20" s="372">
        <v>-398</v>
      </c>
      <c r="D20" s="372">
        <v>-398</v>
      </c>
      <c r="E20" s="404"/>
      <c r="F20" s="404"/>
      <c r="G20" s="404"/>
      <c r="H20" s="404"/>
      <c r="I20" s="404"/>
      <c r="J20" s="404"/>
      <c r="K20" s="404"/>
      <c r="L20" s="404"/>
      <c r="M20" s="404"/>
      <c r="N20" s="404"/>
    </row>
    <row r="21" spans="1:14" x14ac:dyDescent="0.25">
      <c r="A21" s="317" t="s">
        <v>765</v>
      </c>
      <c r="B21" s="371" t="s">
        <v>766</v>
      </c>
      <c r="C21" s="372">
        <f>C22+C23+C24</f>
        <v>5367</v>
      </c>
      <c r="D21" s="372">
        <f>D22+D23+D24</f>
        <v>5570</v>
      </c>
      <c r="E21" s="404"/>
      <c r="F21" s="404"/>
      <c r="G21" s="404"/>
      <c r="H21" s="404"/>
      <c r="I21" s="404"/>
      <c r="J21" s="404"/>
      <c r="K21" s="404"/>
      <c r="L21" s="404"/>
      <c r="M21" s="404"/>
      <c r="N21" s="404"/>
    </row>
    <row r="22" spans="1:14" x14ac:dyDescent="0.25">
      <c r="A22" s="317" t="s">
        <v>767</v>
      </c>
      <c r="B22" s="371" t="s">
        <v>85</v>
      </c>
      <c r="C22" s="372">
        <v>4022</v>
      </c>
      <c r="D22" s="372">
        <v>4185</v>
      </c>
      <c r="E22" s="404"/>
      <c r="F22" s="404"/>
      <c r="G22" s="404"/>
      <c r="H22" s="404"/>
      <c r="I22" s="404"/>
      <c r="J22" s="404"/>
      <c r="K22" s="404"/>
      <c r="L22" s="404"/>
      <c r="M22" s="404"/>
      <c r="N22" s="404"/>
    </row>
    <row r="23" spans="1:14" x14ac:dyDescent="0.25">
      <c r="A23" s="317" t="s">
        <v>768</v>
      </c>
      <c r="B23" s="371" t="s">
        <v>769</v>
      </c>
      <c r="C23" s="372">
        <v>504</v>
      </c>
      <c r="D23" s="372">
        <v>508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</row>
    <row r="24" spans="1:14" ht="30" x14ac:dyDescent="0.25">
      <c r="A24" s="317" t="s">
        <v>770</v>
      </c>
      <c r="B24" s="371" t="s">
        <v>771</v>
      </c>
      <c r="C24" s="372">
        <v>841</v>
      </c>
      <c r="D24" s="372">
        <v>877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</row>
    <row r="25" spans="1:14" x14ac:dyDescent="0.25">
      <c r="A25" s="317" t="s">
        <v>772</v>
      </c>
      <c r="B25" s="371" t="s">
        <v>773</v>
      </c>
      <c r="C25" s="372">
        <f>C26</f>
        <v>14138</v>
      </c>
      <c r="D25" s="372">
        <f>D26</f>
        <v>14152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</row>
    <row r="26" spans="1:14" x14ac:dyDescent="0.25">
      <c r="A26" s="317" t="s">
        <v>774</v>
      </c>
      <c r="B26" s="371" t="s">
        <v>775</v>
      </c>
      <c r="C26" s="372">
        <v>14138</v>
      </c>
      <c r="D26" s="372">
        <v>14152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</row>
    <row r="27" spans="1:14" ht="30" x14ac:dyDescent="0.25">
      <c r="A27" s="317" t="s">
        <v>776</v>
      </c>
      <c r="B27" s="371" t="s">
        <v>777</v>
      </c>
      <c r="C27" s="372">
        <f>C28+C29</f>
        <v>0</v>
      </c>
      <c r="D27" s="372">
        <f>D28+D29</f>
        <v>0</v>
      </c>
      <c r="E27" s="404"/>
      <c r="F27" s="404"/>
      <c r="G27" s="404"/>
      <c r="H27" s="404"/>
      <c r="I27" s="404"/>
      <c r="J27" s="404"/>
      <c r="K27" s="404"/>
      <c r="L27" s="404"/>
      <c r="M27" s="404"/>
      <c r="N27" s="404"/>
    </row>
    <row r="28" spans="1:14" x14ac:dyDescent="0.25">
      <c r="A28" s="317" t="s">
        <v>778</v>
      </c>
      <c r="B28" s="371" t="s">
        <v>779</v>
      </c>
      <c r="C28" s="372"/>
      <c r="D28" s="372"/>
      <c r="E28" s="404"/>
      <c r="F28" s="404"/>
      <c r="G28" s="404"/>
      <c r="H28" s="404"/>
      <c r="I28" s="404"/>
      <c r="J28" s="404"/>
      <c r="K28" s="404"/>
      <c r="L28" s="404"/>
      <c r="M28" s="404"/>
      <c r="N28" s="404"/>
    </row>
    <row r="29" spans="1:14" ht="30" x14ac:dyDescent="0.25">
      <c r="A29" s="317" t="s">
        <v>780</v>
      </c>
      <c r="B29" s="373" t="s">
        <v>781</v>
      </c>
      <c r="C29" s="372"/>
      <c r="D29" s="372"/>
      <c r="E29" s="404"/>
      <c r="F29" s="404"/>
      <c r="G29" s="404"/>
      <c r="H29" s="404"/>
      <c r="I29" s="404"/>
      <c r="J29" s="404"/>
      <c r="K29" s="404"/>
      <c r="L29" s="404"/>
      <c r="M29" s="404"/>
      <c r="N29" s="404"/>
    </row>
    <row r="30" spans="1:14" x14ac:dyDescent="0.25">
      <c r="A30" s="317" t="s">
        <v>782</v>
      </c>
      <c r="B30" s="373" t="s">
        <v>783</v>
      </c>
      <c r="C30" s="372">
        <v>2900</v>
      </c>
      <c r="D30" s="372">
        <v>2900</v>
      </c>
      <c r="E30" s="404"/>
      <c r="F30" s="404"/>
      <c r="G30" s="404"/>
      <c r="H30" s="404"/>
      <c r="I30" s="404"/>
      <c r="J30" s="404"/>
      <c r="K30" s="404"/>
      <c r="L30" s="404"/>
      <c r="M30" s="404"/>
      <c r="N30" s="404"/>
    </row>
    <row r="31" spans="1:14" ht="45" x14ac:dyDescent="0.25">
      <c r="A31" s="317" t="s">
        <v>784</v>
      </c>
      <c r="B31" s="373" t="s">
        <v>785</v>
      </c>
      <c r="C31" s="372">
        <f>C32+C33+C34+C35</f>
        <v>9050</v>
      </c>
      <c r="D31" s="372">
        <f>D32+D33+D34+D35</f>
        <v>8750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</row>
    <row r="32" spans="1:14" ht="60" x14ac:dyDescent="0.25">
      <c r="A32" s="317" t="s">
        <v>786</v>
      </c>
      <c r="B32" s="373" t="s">
        <v>86</v>
      </c>
      <c r="C32" s="375">
        <v>7816</v>
      </c>
      <c r="D32" s="375">
        <v>7516</v>
      </c>
      <c r="E32" s="404"/>
      <c r="F32" s="404"/>
      <c r="G32" s="404"/>
      <c r="H32" s="404"/>
      <c r="I32" s="404"/>
      <c r="J32" s="404"/>
      <c r="K32" s="404"/>
      <c r="L32" s="404"/>
      <c r="M32" s="404"/>
      <c r="N32" s="404"/>
    </row>
    <row r="33" spans="1:14" ht="75" x14ac:dyDescent="0.25">
      <c r="A33" s="376">
        <v>1.11050200000001E+16</v>
      </c>
      <c r="B33" s="373" t="s">
        <v>89</v>
      </c>
      <c r="C33" s="375"/>
      <c r="D33" s="375"/>
      <c r="E33" s="404"/>
      <c r="F33" s="404"/>
      <c r="G33" s="404"/>
      <c r="H33" s="404"/>
      <c r="I33" s="404"/>
      <c r="J33" s="404"/>
      <c r="K33" s="404"/>
      <c r="L33" s="404"/>
      <c r="M33" s="404"/>
      <c r="N33" s="404"/>
    </row>
    <row r="34" spans="1:14" ht="75" x14ac:dyDescent="0.25">
      <c r="A34" s="314" t="s">
        <v>91</v>
      </c>
      <c r="B34" s="315" t="s">
        <v>92</v>
      </c>
      <c r="C34" s="375">
        <v>740</v>
      </c>
      <c r="D34" s="375">
        <v>740</v>
      </c>
      <c r="E34" s="404"/>
      <c r="F34" s="404"/>
      <c r="G34" s="404"/>
      <c r="H34" s="404"/>
      <c r="I34" s="404"/>
      <c r="J34" s="404"/>
      <c r="K34" s="404"/>
      <c r="L34" s="404"/>
      <c r="M34" s="404"/>
      <c r="N34" s="404"/>
    </row>
    <row r="35" spans="1:14" ht="30" x14ac:dyDescent="0.25">
      <c r="A35" s="316" t="s">
        <v>787</v>
      </c>
      <c r="B35" s="315" t="s">
        <v>788</v>
      </c>
      <c r="C35" s="375">
        <v>494</v>
      </c>
      <c r="D35" s="375">
        <v>494</v>
      </c>
      <c r="E35" s="404"/>
      <c r="F35" s="404"/>
      <c r="G35" s="404"/>
      <c r="H35" s="404"/>
      <c r="I35" s="404"/>
      <c r="J35" s="404"/>
      <c r="K35" s="404"/>
      <c r="L35" s="404"/>
      <c r="M35" s="404"/>
      <c r="N35" s="404"/>
    </row>
    <row r="36" spans="1:14" x14ac:dyDescent="0.25">
      <c r="A36" s="317" t="s">
        <v>789</v>
      </c>
      <c r="B36" s="373" t="s">
        <v>790</v>
      </c>
      <c r="C36" s="375">
        <f>SUM(C37:C38)</f>
        <v>259</v>
      </c>
      <c r="D36" s="375">
        <f>SUM(D37:D38)</f>
        <v>269</v>
      </c>
    </row>
    <row r="37" spans="1:14" ht="30" x14ac:dyDescent="0.25">
      <c r="A37" s="317" t="s">
        <v>791</v>
      </c>
      <c r="B37" s="373" t="s">
        <v>792</v>
      </c>
      <c r="C37" s="375">
        <v>40</v>
      </c>
      <c r="D37" s="375">
        <v>40</v>
      </c>
    </row>
    <row r="38" spans="1:14" x14ac:dyDescent="0.25">
      <c r="A38" s="317" t="s">
        <v>793</v>
      </c>
      <c r="B38" s="373" t="s">
        <v>794</v>
      </c>
      <c r="C38" s="375">
        <v>219</v>
      </c>
      <c r="D38" s="375">
        <v>229</v>
      </c>
    </row>
    <row r="39" spans="1:14" ht="30" x14ac:dyDescent="0.25">
      <c r="A39" s="317" t="s">
        <v>795</v>
      </c>
      <c r="B39" s="373" t="s">
        <v>796</v>
      </c>
      <c r="C39" s="375">
        <f>C40+C41</f>
        <v>227</v>
      </c>
      <c r="D39" s="375">
        <f>D40+D41</f>
        <v>227</v>
      </c>
    </row>
    <row r="40" spans="1:14" ht="30" x14ac:dyDescent="0.25">
      <c r="A40" s="317" t="s">
        <v>797</v>
      </c>
      <c r="B40" s="373" t="s">
        <v>728</v>
      </c>
      <c r="C40" s="375"/>
      <c r="D40" s="375"/>
    </row>
    <row r="41" spans="1:14" ht="30" x14ac:dyDescent="0.25">
      <c r="A41" s="317" t="s">
        <v>798</v>
      </c>
      <c r="B41" s="373" t="s">
        <v>133</v>
      </c>
      <c r="C41" s="375">
        <v>227</v>
      </c>
      <c r="D41" s="375">
        <v>227</v>
      </c>
    </row>
    <row r="42" spans="1:14" ht="30" x14ac:dyDescent="0.25">
      <c r="A42" s="317" t="s">
        <v>97</v>
      </c>
      <c r="B42" s="373" t="s">
        <v>799</v>
      </c>
      <c r="C42" s="375">
        <f>C43</f>
        <v>500</v>
      </c>
      <c r="D42" s="375">
        <f>D43</f>
        <v>450</v>
      </c>
    </row>
    <row r="43" spans="1:14" ht="30" x14ac:dyDescent="0.25">
      <c r="A43" s="376">
        <v>1.14060000000004E+16</v>
      </c>
      <c r="B43" s="373" t="s">
        <v>98</v>
      </c>
      <c r="C43" s="375">
        <v>500</v>
      </c>
      <c r="D43" s="375">
        <v>450</v>
      </c>
    </row>
    <row r="44" spans="1:14" x14ac:dyDescent="0.25">
      <c r="A44" s="317" t="s">
        <v>800</v>
      </c>
      <c r="B44" s="373" t="s">
        <v>100</v>
      </c>
      <c r="C44" s="375">
        <v>1615</v>
      </c>
      <c r="D44" s="375">
        <v>1615</v>
      </c>
    </row>
    <row r="45" spans="1:14" s="370" customFormat="1" x14ac:dyDescent="0.2">
      <c r="A45" s="317" t="s">
        <v>101</v>
      </c>
      <c r="B45" s="379" t="s">
        <v>102</v>
      </c>
      <c r="C45" s="375">
        <f>C46</f>
        <v>0</v>
      </c>
      <c r="D45" s="375">
        <f>D46</f>
        <v>0</v>
      </c>
    </row>
    <row r="46" spans="1:14" s="382" customFormat="1" x14ac:dyDescent="0.25">
      <c r="A46" s="317" t="s">
        <v>141</v>
      </c>
      <c r="B46" s="379" t="s">
        <v>77</v>
      </c>
      <c r="C46" s="375"/>
      <c r="D46" s="353"/>
    </row>
    <row r="47" spans="1:14" s="383" customFormat="1" x14ac:dyDescent="0.25">
      <c r="A47" s="317" t="s">
        <v>103</v>
      </c>
      <c r="B47" s="405" t="s">
        <v>104</v>
      </c>
      <c r="C47" s="353">
        <f>C48</f>
        <v>844675.68500000006</v>
      </c>
      <c r="D47" s="353">
        <f>D48</f>
        <v>854622.21399999992</v>
      </c>
      <c r="E47" s="406"/>
      <c r="F47" s="406"/>
      <c r="G47" s="406">
        <f>+C47-E47</f>
        <v>844675.68500000006</v>
      </c>
      <c r="H47" s="406">
        <f>+D47-F47</f>
        <v>854622.21399999992</v>
      </c>
    </row>
    <row r="48" spans="1:14" s="383" customFormat="1" ht="30" x14ac:dyDescent="0.25">
      <c r="A48" s="317" t="s">
        <v>115</v>
      </c>
      <c r="B48" s="318" t="s">
        <v>143</v>
      </c>
      <c r="C48" s="353">
        <f>C49+C52+C72+C108</f>
        <v>844675.68500000006</v>
      </c>
      <c r="D48" s="353">
        <f>D49+D52+D72+D108</f>
        <v>854622.21399999992</v>
      </c>
    </row>
    <row r="49" spans="1:4" s="383" customFormat="1" x14ac:dyDescent="0.25">
      <c r="A49" s="319" t="s">
        <v>801</v>
      </c>
      <c r="B49" s="320" t="s">
        <v>802</v>
      </c>
      <c r="C49" s="353">
        <f>C50+C51</f>
        <v>138579.6</v>
      </c>
      <c r="D49" s="353">
        <f>D50+D51</f>
        <v>140211.4</v>
      </c>
    </row>
    <row r="50" spans="1:4" s="383" customFormat="1" ht="30" x14ac:dyDescent="0.25">
      <c r="A50" s="317" t="s">
        <v>803</v>
      </c>
      <c r="B50" s="321" t="s">
        <v>105</v>
      </c>
      <c r="C50" s="353">
        <v>119692.3</v>
      </c>
      <c r="D50" s="353">
        <v>121101.7</v>
      </c>
    </row>
    <row r="51" spans="1:4" s="383" customFormat="1" ht="30" x14ac:dyDescent="0.25">
      <c r="A51" s="317" t="s">
        <v>804</v>
      </c>
      <c r="B51" s="321" t="s">
        <v>146</v>
      </c>
      <c r="C51" s="353">
        <v>18887.3</v>
      </c>
      <c r="D51" s="353">
        <v>19109.7</v>
      </c>
    </row>
    <row r="52" spans="1:4" s="383" customFormat="1" ht="30" x14ac:dyDescent="0.25">
      <c r="A52" s="319" t="s">
        <v>805</v>
      </c>
      <c r="B52" s="320" t="s">
        <v>806</v>
      </c>
      <c r="C52" s="353">
        <f>C60+C61+C62+C63+C64+C65+C66+C67+C68+C69+C70+C58+C59+C71</f>
        <v>50269.599999999999</v>
      </c>
      <c r="D52" s="353">
        <f>D60+D61+D62+D63+D64+D65+D66+D67+D68+D69+D70+D58+D59+D71</f>
        <v>50861.599999999999</v>
      </c>
    </row>
    <row r="53" spans="1:4" s="383" customFormat="1" ht="60" x14ac:dyDescent="0.25">
      <c r="A53" s="317" t="s">
        <v>829</v>
      </c>
      <c r="B53" s="318" t="s">
        <v>871</v>
      </c>
      <c r="C53" s="353">
        <v>1716.8</v>
      </c>
      <c r="D53" s="353">
        <v>1737</v>
      </c>
    </row>
    <row r="54" spans="1:4" s="383" customFormat="1" ht="75" x14ac:dyDescent="0.25">
      <c r="A54" s="317" t="s">
        <v>829</v>
      </c>
      <c r="B54" s="318" t="s">
        <v>872</v>
      </c>
      <c r="C54" s="353">
        <v>39139.199999999997</v>
      </c>
      <c r="D54" s="353">
        <v>39600.1</v>
      </c>
    </row>
    <row r="55" spans="1:4" s="383" customFormat="1" ht="45" x14ac:dyDescent="0.25">
      <c r="A55" s="317" t="s">
        <v>829</v>
      </c>
      <c r="B55" s="318" t="s">
        <v>873</v>
      </c>
      <c r="C55" s="353">
        <v>4897</v>
      </c>
      <c r="D55" s="353">
        <v>4954.7</v>
      </c>
    </row>
    <row r="56" spans="1:4" s="383" customFormat="1" x14ac:dyDescent="0.25">
      <c r="A56" s="317" t="s">
        <v>829</v>
      </c>
      <c r="B56" s="318" t="s">
        <v>874</v>
      </c>
      <c r="C56" s="353">
        <v>2070.3000000000002</v>
      </c>
      <c r="D56" s="353">
        <v>2094.6999999999998</v>
      </c>
    </row>
    <row r="57" spans="1:4" s="383" customFormat="1" ht="30" x14ac:dyDescent="0.25">
      <c r="A57" s="317" t="s">
        <v>829</v>
      </c>
      <c r="B57" s="318" t="s">
        <v>875</v>
      </c>
      <c r="C57" s="353">
        <v>881.4</v>
      </c>
      <c r="D57" s="353">
        <v>891.8</v>
      </c>
    </row>
    <row r="58" spans="1:4" s="383" customFormat="1" ht="60" x14ac:dyDescent="0.25">
      <c r="A58" s="322" t="s">
        <v>807</v>
      </c>
      <c r="B58" s="323" t="s">
        <v>150</v>
      </c>
      <c r="C58" s="353"/>
      <c r="D58" s="353"/>
    </row>
    <row r="59" spans="1:4" s="383" customFormat="1" ht="85.9" customHeight="1" x14ac:dyDescent="0.25">
      <c r="A59" s="322" t="s">
        <v>808</v>
      </c>
      <c r="B59" s="323" t="s">
        <v>809</v>
      </c>
      <c r="C59" s="353"/>
      <c r="D59" s="353"/>
    </row>
    <row r="60" spans="1:4" s="383" customFormat="1" ht="45" x14ac:dyDescent="0.25">
      <c r="A60" s="317" t="s">
        <v>810</v>
      </c>
      <c r="B60" s="324" t="s">
        <v>156</v>
      </c>
      <c r="C60" s="353"/>
      <c r="D60" s="353"/>
    </row>
    <row r="61" spans="1:4" s="383" customFormat="1" ht="45" x14ac:dyDescent="0.25">
      <c r="A61" s="322" t="s">
        <v>811</v>
      </c>
      <c r="B61" s="323" t="s">
        <v>154</v>
      </c>
      <c r="C61" s="353">
        <v>1564.9</v>
      </c>
      <c r="D61" s="353">
        <v>1583.3</v>
      </c>
    </row>
    <row r="62" spans="1:4" s="383" customFormat="1" ht="60" x14ac:dyDescent="0.25">
      <c r="A62" s="322" t="s">
        <v>812</v>
      </c>
      <c r="B62" s="323" t="s">
        <v>813</v>
      </c>
      <c r="C62" s="353"/>
      <c r="D62" s="353"/>
    </row>
    <row r="63" spans="1:4" s="383" customFormat="1" ht="45" x14ac:dyDescent="0.25">
      <c r="A63" s="322" t="s">
        <v>814</v>
      </c>
      <c r="B63" s="323" t="s">
        <v>815</v>
      </c>
      <c r="C63" s="353"/>
      <c r="D63" s="353"/>
    </row>
    <row r="64" spans="1:4" s="383" customFormat="1" ht="30" x14ac:dyDescent="0.25">
      <c r="A64" s="322" t="s">
        <v>816</v>
      </c>
      <c r="B64" s="323" t="s">
        <v>817</v>
      </c>
      <c r="C64" s="353"/>
      <c r="D64" s="353"/>
    </row>
    <row r="65" spans="1:4" s="383" customFormat="1" ht="45" x14ac:dyDescent="0.25">
      <c r="A65" s="322" t="s">
        <v>818</v>
      </c>
      <c r="B65" s="323" t="s">
        <v>819</v>
      </c>
      <c r="C65" s="353"/>
      <c r="D65" s="353"/>
    </row>
    <row r="66" spans="1:4" s="383" customFormat="1" ht="45" x14ac:dyDescent="0.25">
      <c r="A66" s="322" t="s">
        <v>820</v>
      </c>
      <c r="B66" s="323" t="s">
        <v>821</v>
      </c>
      <c r="C66" s="353"/>
      <c r="D66" s="386"/>
    </row>
    <row r="67" spans="1:4" s="382" customFormat="1" ht="30" x14ac:dyDescent="0.25">
      <c r="A67" s="317" t="s">
        <v>822</v>
      </c>
      <c r="B67" s="324" t="s">
        <v>823</v>
      </c>
      <c r="C67" s="353"/>
      <c r="D67" s="353"/>
    </row>
    <row r="68" spans="1:4" s="382" customFormat="1" ht="45" x14ac:dyDescent="0.25">
      <c r="A68" s="317" t="s">
        <v>824</v>
      </c>
      <c r="B68" s="324" t="s">
        <v>158</v>
      </c>
      <c r="C68" s="353"/>
      <c r="D68" s="353"/>
    </row>
    <row r="69" spans="1:4" s="382" customFormat="1" ht="28.9" customHeight="1" x14ac:dyDescent="0.25">
      <c r="A69" s="322" t="s">
        <v>825</v>
      </c>
      <c r="B69" s="323" t="s">
        <v>826</v>
      </c>
      <c r="C69" s="353"/>
      <c r="D69" s="353"/>
    </row>
    <row r="70" spans="1:4" s="382" customFormat="1" ht="30" x14ac:dyDescent="0.25">
      <c r="A70" s="322" t="s">
        <v>827</v>
      </c>
      <c r="B70" s="323" t="s">
        <v>828</v>
      </c>
      <c r="C70" s="353"/>
      <c r="D70" s="353"/>
    </row>
    <row r="71" spans="1:4" s="382" customFormat="1" x14ac:dyDescent="0.25">
      <c r="A71" s="322" t="s">
        <v>829</v>
      </c>
      <c r="B71" s="323" t="s">
        <v>165</v>
      </c>
      <c r="C71" s="353">
        <f>C57+C56+C55+C54+C53</f>
        <v>48704.7</v>
      </c>
      <c r="D71" s="353">
        <f>D57+D56+D55+D54+D53</f>
        <v>49278.299999999996</v>
      </c>
    </row>
    <row r="72" spans="1:4" s="383" customFormat="1" ht="30" x14ac:dyDescent="0.25">
      <c r="A72" s="319" t="s">
        <v>830</v>
      </c>
      <c r="B72" s="320" t="s">
        <v>831</v>
      </c>
      <c r="C72" s="353">
        <f>C103+C104+C105+C106+C107+C73+C74+C102</f>
        <v>655826.48499999999</v>
      </c>
      <c r="D72" s="353">
        <f>D103+D104+D105+D106+D107+D73+D74+D102</f>
        <v>663549.21399999992</v>
      </c>
    </row>
    <row r="73" spans="1:4" s="382" customFormat="1" ht="45" x14ac:dyDescent="0.25">
      <c r="A73" s="317" t="s">
        <v>855</v>
      </c>
      <c r="B73" s="318" t="s">
        <v>833</v>
      </c>
      <c r="C73" s="353">
        <v>7916.7</v>
      </c>
      <c r="D73" s="353">
        <v>8009.9</v>
      </c>
    </row>
    <row r="74" spans="1:4" s="382" customFormat="1" ht="30" x14ac:dyDescent="0.25">
      <c r="A74" s="317" t="s">
        <v>856</v>
      </c>
      <c r="B74" s="318" t="s">
        <v>835</v>
      </c>
      <c r="C74" s="353">
        <f>C75+C79+C91+C92+C93+C94+C95+C96+C97+C98+C99+C100+C101</f>
        <v>545058.08499999996</v>
      </c>
      <c r="D74" s="353">
        <f>D75+D79+D91+D92+D93+D94+D95+D96+D97+D98+D99+D100+D101</f>
        <v>551476.3139999999</v>
      </c>
    </row>
    <row r="75" spans="1:4" s="382" customFormat="1" ht="165" x14ac:dyDescent="0.25">
      <c r="A75" s="317" t="s">
        <v>834</v>
      </c>
      <c r="B75" s="318" t="s">
        <v>876</v>
      </c>
      <c r="C75" s="353">
        <v>481701.2</v>
      </c>
      <c r="D75" s="353">
        <v>487373.6</v>
      </c>
    </row>
    <row r="76" spans="1:4" s="382" customFormat="1" x14ac:dyDescent="0.25">
      <c r="A76" s="355" t="s">
        <v>107</v>
      </c>
      <c r="B76" s="318"/>
      <c r="C76" s="353"/>
      <c r="D76" s="353"/>
    </row>
    <row r="77" spans="1:4" s="382" customFormat="1" ht="60" x14ac:dyDescent="0.25">
      <c r="A77" s="317" t="s">
        <v>834</v>
      </c>
      <c r="B77" s="318" t="s">
        <v>877</v>
      </c>
      <c r="C77" s="353">
        <v>360393.1</v>
      </c>
      <c r="D77" s="353">
        <v>364637</v>
      </c>
    </row>
    <row r="78" spans="1:4" s="382" customFormat="1" x14ac:dyDescent="0.25">
      <c r="A78" s="317" t="s">
        <v>834</v>
      </c>
      <c r="B78" s="384" t="s">
        <v>878</v>
      </c>
      <c r="C78" s="353">
        <v>121308.1</v>
      </c>
      <c r="D78" s="353">
        <v>122736.6</v>
      </c>
    </row>
    <row r="79" spans="1:4" s="382" customFormat="1" ht="53.45" customHeight="1" x14ac:dyDescent="0.25">
      <c r="A79" s="317" t="s">
        <v>834</v>
      </c>
      <c r="B79" s="324" t="s">
        <v>106</v>
      </c>
      <c r="C79" s="356">
        <f>SUM(C81:C90)</f>
        <v>9.1850000000000005</v>
      </c>
      <c r="D79" s="356">
        <f>SUM(D81:D90)</f>
        <v>9.3140000000000001</v>
      </c>
    </row>
    <row r="80" spans="1:4" s="382" customFormat="1" ht="25.5" x14ac:dyDescent="0.25">
      <c r="A80" s="355" t="s">
        <v>879</v>
      </c>
      <c r="B80" s="384"/>
      <c r="C80" s="353"/>
      <c r="D80" s="353"/>
    </row>
    <row r="81" spans="1:4" s="382" customFormat="1" x14ac:dyDescent="0.25">
      <c r="A81" s="317" t="s">
        <v>834</v>
      </c>
      <c r="B81" s="384" t="s">
        <v>880</v>
      </c>
      <c r="C81" s="357">
        <v>0.91849999999999998</v>
      </c>
      <c r="D81" s="357">
        <v>0.93140000000000001</v>
      </c>
    </row>
    <row r="82" spans="1:4" s="382" customFormat="1" x14ac:dyDescent="0.25">
      <c r="A82" s="317" t="s">
        <v>834</v>
      </c>
      <c r="B82" s="384" t="s">
        <v>881</v>
      </c>
      <c r="C82" s="357">
        <v>0.91849999999999998</v>
      </c>
      <c r="D82" s="357">
        <v>0.93140000000000001</v>
      </c>
    </row>
    <row r="83" spans="1:4" s="382" customFormat="1" x14ac:dyDescent="0.25">
      <c r="A83" s="317" t="s">
        <v>834</v>
      </c>
      <c r="B83" s="384" t="s">
        <v>882</v>
      </c>
      <c r="C83" s="357">
        <v>0.91849999999999998</v>
      </c>
      <c r="D83" s="357">
        <v>0.93140000000000001</v>
      </c>
    </row>
    <row r="84" spans="1:4" s="382" customFormat="1" x14ac:dyDescent="0.25">
      <c r="A84" s="317" t="s">
        <v>834</v>
      </c>
      <c r="B84" s="384" t="s">
        <v>883</v>
      </c>
      <c r="C84" s="357">
        <v>0.91849999999999998</v>
      </c>
      <c r="D84" s="357">
        <v>0.93140000000000001</v>
      </c>
    </row>
    <row r="85" spans="1:4" s="382" customFormat="1" x14ac:dyDescent="0.25">
      <c r="A85" s="317" t="s">
        <v>834</v>
      </c>
      <c r="B85" s="384" t="s">
        <v>884</v>
      </c>
      <c r="C85" s="357">
        <v>0.91849999999999998</v>
      </c>
      <c r="D85" s="357">
        <v>0.93140000000000001</v>
      </c>
    </row>
    <row r="86" spans="1:4" s="382" customFormat="1" x14ac:dyDescent="0.25">
      <c r="A86" s="317" t="s">
        <v>834</v>
      </c>
      <c r="B86" s="384" t="s">
        <v>885</v>
      </c>
      <c r="C86" s="357">
        <v>0.91849999999999998</v>
      </c>
      <c r="D86" s="357">
        <v>0.93140000000000001</v>
      </c>
    </row>
    <row r="87" spans="1:4" s="382" customFormat="1" x14ac:dyDescent="0.25">
      <c r="A87" s="317" t="s">
        <v>834</v>
      </c>
      <c r="B87" s="384" t="s">
        <v>886</v>
      </c>
      <c r="C87" s="357">
        <v>0.91849999999999998</v>
      </c>
      <c r="D87" s="357">
        <v>0.93140000000000001</v>
      </c>
    </row>
    <row r="88" spans="1:4" s="382" customFormat="1" x14ac:dyDescent="0.25">
      <c r="A88" s="317" t="s">
        <v>834</v>
      </c>
      <c r="B88" s="384" t="s">
        <v>887</v>
      </c>
      <c r="C88" s="357">
        <v>0.91849999999999998</v>
      </c>
      <c r="D88" s="357">
        <v>0.93140000000000001</v>
      </c>
    </row>
    <row r="89" spans="1:4" s="382" customFormat="1" x14ac:dyDescent="0.25">
      <c r="A89" s="317" t="s">
        <v>834</v>
      </c>
      <c r="B89" s="384" t="s">
        <v>888</v>
      </c>
      <c r="C89" s="357">
        <v>0.91849999999999998</v>
      </c>
      <c r="D89" s="357">
        <v>0.93140000000000001</v>
      </c>
    </row>
    <row r="90" spans="1:4" s="382" customFormat="1" x14ac:dyDescent="0.25">
      <c r="A90" s="317" t="s">
        <v>834</v>
      </c>
      <c r="B90" s="384" t="s">
        <v>889</v>
      </c>
      <c r="C90" s="357">
        <v>0.91849999999999998</v>
      </c>
      <c r="D90" s="357">
        <v>0.93140000000000001</v>
      </c>
    </row>
    <row r="91" spans="1:4" s="382" customFormat="1" ht="30" x14ac:dyDescent="0.25">
      <c r="A91" s="317" t="s">
        <v>834</v>
      </c>
      <c r="B91" s="324" t="s">
        <v>890</v>
      </c>
      <c r="C91" s="353">
        <v>11184.6</v>
      </c>
      <c r="D91" s="353">
        <v>11316.3</v>
      </c>
    </row>
    <row r="92" spans="1:4" s="382" customFormat="1" ht="30" x14ac:dyDescent="0.25">
      <c r="A92" s="317" t="s">
        <v>834</v>
      </c>
      <c r="B92" s="324" t="s">
        <v>891</v>
      </c>
      <c r="C92" s="353">
        <v>15192.9</v>
      </c>
      <c r="D92" s="353">
        <v>15371.8</v>
      </c>
    </row>
    <row r="93" spans="1:4" s="382" customFormat="1" ht="75" x14ac:dyDescent="0.25">
      <c r="A93" s="317" t="s">
        <v>834</v>
      </c>
      <c r="B93" s="324" t="s">
        <v>892</v>
      </c>
      <c r="C93" s="353">
        <v>17486.2</v>
      </c>
      <c r="D93" s="353">
        <v>17692.099999999999</v>
      </c>
    </row>
    <row r="94" spans="1:4" s="382" customFormat="1" ht="60" x14ac:dyDescent="0.25">
      <c r="A94" s="317" t="s">
        <v>834</v>
      </c>
      <c r="B94" s="324" t="s">
        <v>893</v>
      </c>
      <c r="C94" s="353">
        <v>989.7</v>
      </c>
      <c r="D94" s="353">
        <v>1001.3</v>
      </c>
    </row>
    <row r="95" spans="1:4" s="382" customFormat="1" ht="30" x14ac:dyDescent="0.25">
      <c r="A95" s="317" t="s">
        <v>834</v>
      </c>
      <c r="B95" s="385" t="s">
        <v>894</v>
      </c>
      <c r="C95" s="353">
        <v>241.4</v>
      </c>
      <c r="D95" s="353">
        <v>244.2</v>
      </c>
    </row>
    <row r="96" spans="1:4" s="382" customFormat="1" ht="30" x14ac:dyDescent="0.25">
      <c r="A96" s="317" t="s">
        <v>834</v>
      </c>
      <c r="B96" s="385" t="s">
        <v>112</v>
      </c>
      <c r="C96" s="353">
        <v>402.5</v>
      </c>
      <c r="D96" s="353">
        <v>407.2</v>
      </c>
    </row>
    <row r="97" spans="1:14" s="382" customFormat="1" ht="45" x14ac:dyDescent="0.25">
      <c r="A97" s="317" t="s">
        <v>834</v>
      </c>
      <c r="B97" s="324" t="s">
        <v>181</v>
      </c>
      <c r="C97" s="353">
        <v>406.6</v>
      </c>
      <c r="D97" s="353">
        <v>411.4</v>
      </c>
    </row>
    <row r="98" spans="1:14" s="382" customFormat="1" ht="30" x14ac:dyDescent="0.25">
      <c r="A98" s="317" t="s">
        <v>834</v>
      </c>
      <c r="B98" s="324" t="s">
        <v>895</v>
      </c>
      <c r="C98" s="353">
        <v>698.7</v>
      </c>
      <c r="D98" s="353">
        <v>706.9</v>
      </c>
    </row>
    <row r="99" spans="1:14" s="382" customFormat="1" ht="45" x14ac:dyDescent="0.25">
      <c r="A99" s="317" t="s">
        <v>834</v>
      </c>
      <c r="B99" s="324" t="s">
        <v>896</v>
      </c>
      <c r="C99" s="353">
        <v>3575.4</v>
      </c>
      <c r="D99" s="353">
        <v>3617.5</v>
      </c>
    </row>
    <row r="100" spans="1:14" s="382" customFormat="1" ht="30" x14ac:dyDescent="0.25">
      <c r="A100" s="317" t="s">
        <v>834</v>
      </c>
      <c r="B100" s="324" t="s">
        <v>897</v>
      </c>
      <c r="C100" s="353">
        <v>1889.9</v>
      </c>
      <c r="D100" s="353">
        <v>1912.1</v>
      </c>
    </row>
    <row r="101" spans="1:14" s="382" customFormat="1" ht="60" x14ac:dyDescent="0.25">
      <c r="A101" s="317" t="s">
        <v>834</v>
      </c>
      <c r="B101" s="318" t="s">
        <v>839</v>
      </c>
      <c r="C101" s="353">
        <v>11279.8</v>
      </c>
      <c r="D101" s="353">
        <v>11412.6</v>
      </c>
    </row>
    <row r="102" spans="1:14" s="382" customFormat="1" ht="45" x14ac:dyDescent="0.25">
      <c r="A102" s="317" t="s">
        <v>836</v>
      </c>
      <c r="B102" s="318" t="s">
        <v>108</v>
      </c>
      <c r="C102" s="353">
        <v>33.4</v>
      </c>
      <c r="D102" s="353">
        <v>33.799999999999997</v>
      </c>
    </row>
    <row r="103" spans="1:14" s="382" customFormat="1" ht="45" x14ac:dyDescent="0.25">
      <c r="A103" s="317" t="s">
        <v>837</v>
      </c>
      <c r="B103" s="318" t="s">
        <v>111</v>
      </c>
      <c r="C103" s="353">
        <v>1601.6</v>
      </c>
      <c r="D103" s="353">
        <v>1620.7</v>
      </c>
    </row>
    <row r="104" spans="1:14" s="382" customFormat="1" ht="44.45" customHeight="1" x14ac:dyDescent="0.25">
      <c r="A104" s="317" t="s">
        <v>838</v>
      </c>
      <c r="B104" s="318" t="s">
        <v>168</v>
      </c>
      <c r="C104" s="353">
        <v>39.6</v>
      </c>
      <c r="D104" s="353">
        <v>40</v>
      </c>
    </row>
    <row r="105" spans="1:14" ht="30" x14ac:dyDescent="0.25">
      <c r="A105" s="317" t="s">
        <v>840</v>
      </c>
      <c r="B105" s="318" t="s">
        <v>109</v>
      </c>
      <c r="C105" s="353">
        <v>9391.4</v>
      </c>
      <c r="D105" s="401">
        <v>9502</v>
      </c>
    </row>
    <row r="106" spans="1:14" s="409" customFormat="1" ht="69" customHeight="1" x14ac:dyDescent="0.2">
      <c r="A106" s="317" t="s">
        <v>841</v>
      </c>
      <c r="B106" s="318" t="s">
        <v>179</v>
      </c>
      <c r="C106" s="353">
        <v>74615.8</v>
      </c>
      <c r="D106" s="407">
        <v>75494.5</v>
      </c>
      <c r="E106" s="408"/>
      <c r="F106" s="408"/>
      <c r="G106" s="408"/>
      <c r="H106" s="408"/>
      <c r="I106" s="408"/>
      <c r="J106" s="408"/>
      <c r="K106" s="408"/>
      <c r="L106" s="408"/>
      <c r="M106" s="408"/>
      <c r="N106" s="408"/>
    </row>
    <row r="107" spans="1:14" s="409" customFormat="1" ht="45" x14ac:dyDescent="0.2">
      <c r="A107" s="317" t="s">
        <v>844</v>
      </c>
      <c r="B107" s="318" t="s">
        <v>845</v>
      </c>
      <c r="C107" s="353">
        <v>17169.900000000001</v>
      </c>
      <c r="D107" s="407">
        <v>17372</v>
      </c>
      <c r="E107" s="408"/>
      <c r="F107" s="408"/>
      <c r="G107" s="408"/>
      <c r="H107" s="408"/>
      <c r="I107" s="408"/>
      <c r="J107" s="408"/>
      <c r="K107" s="408"/>
      <c r="L107" s="408"/>
      <c r="M107" s="408"/>
      <c r="N107" s="408"/>
    </row>
    <row r="108" spans="1:14" x14ac:dyDescent="0.25">
      <c r="A108" s="319" t="s">
        <v>846</v>
      </c>
      <c r="B108" s="325" t="s">
        <v>847</v>
      </c>
      <c r="C108" s="353">
        <f>C109</f>
        <v>0</v>
      </c>
      <c r="D108" s="353">
        <f>D109</f>
        <v>0</v>
      </c>
    </row>
    <row r="109" spans="1:14" ht="60" x14ac:dyDescent="0.25">
      <c r="A109" s="322" t="s">
        <v>848</v>
      </c>
      <c r="B109" s="326" t="s">
        <v>849</v>
      </c>
      <c r="C109" s="386"/>
      <c r="D109" s="401"/>
    </row>
    <row r="110" spans="1:14" x14ac:dyDescent="0.25">
      <c r="A110" s="364"/>
      <c r="B110" s="388" t="s">
        <v>852</v>
      </c>
      <c r="C110" s="354">
        <f>C14+C47</f>
        <v>964156.68500000006</v>
      </c>
      <c r="D110" s="354">
        <f>D14+D47</f>
        <v>978781.21399999992</v>
      </c>
    </row>
  </sheetData>
  <mergeCells count="10">
    <mergeCell ref="A11:A12"/>
    <mergeCell ref="B11:B12"/>
    <mergeCell ref="C11:D11"/>
    <mergeCell ref="B1:D1"/>
    <mergeCell ref="B4:D4"/>
    <mergeCell ref="B5:D5"/>
    <mergeCell ref="B6:D6"/>
    <mergeCell ref="A8:D8"/>
    <mergeCell ref="A9:D9"/>
    <mergeCell ref="B7:D7"/>
  </mergeCells>
  <pageMargins left="0.7" right="0.7" top="0.75" bottom="0.75" header="0.3" footer="0.3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97"/>
  <sheetViews>
    <sheetView view="pageBreakPreview" topLeftCell="A91" zoomScale="75" zoomScaleNormal="100" zoomScaleSheetLayoutView="75" workbookViewId="0">
      <selection activeCell="C10" sqref="C10:C11"/>
    </sheetView>
  </sheetViews>
  <sheetFormatPr defaultColWidth="9.140625" defaultRowHeight="14.25" x14ac:dyDescent="0.2"/>
  <cols>
    <col min="1" max="1" width="6.85546875" style="327" customWidth="1"/>
    <col min="2" max="2" width="24.28515625" style="327" customWidth="1"/>
    <col min="3" max="3" width="82.7109375" style="331" customWidth="1"/>
    <col min="4" max="256" width="9.140625" style="327"/>
    <col min="257" max="257" width="6.85546875" style="327" customWidth="1"/>
    <col min="258" max="258" width="24.28515625" style="327" customWidth="1"/>
    <col min="259" max="259" width="82.7109375" style="327" customWidth="1"/>
    <col min="260" max="512" width="9.140625" style="327"/>
    <col min="513" max="513" width="6.85546875" style="327" customWidth="1"/>
    <col min="514" max="514" width="24.28515625" style="327" customWidth="1"/>
    <col min="515" max="515" width="82.7109375" style="327" customWidth="1"/>
    <col min="516" max="768" width="9.140625" style="327"/>
    <col min="769" max="769" width="6.85546875" style="327" customWidth="1"/>
    <col min="770" max="770" width="24.28515625" style="327" customWidth="1"/>
    <col min="771" max="771" width="82.7109375" style="327" customWidth="1"/>
    <col min="772" max="1024" width="9.140625" style="327"/>
    <col min="1025" max="1025" width="6.85546875" style="327" customWidth="1"/>
    <col min="1026" max="1026" width="24.28515625" style="327" customWidth="1"/>
    <col min="1027" max="1027" width="82.7109375" style="327" customWidth="1"/>
    <col min="1028" max="1280" width="9.140625" style="327"/>
    <col min="1281" max="1281" width="6.85546875" style="327" customWidth="1"/>
    <col min="1282" max="1282" width="24.28515625" style="327" customWidth="1"/>
    <col min="1283" max="1283" width="82.7109375" style="327" customWidth="1"/>
    <col min="1284" max="1536" width="9.140625" style="327"/>
    <col min="1537" max="1537" width="6.85546875" style="327" customWidth="1"/>
    <col min="1538" max="1538" width="24.28515625" style="327" customWidth="1"/>
    <col min="1539" max="1539" width="82.7109375" style="327" customWidth="1"/>
    <col min="1540" max="1792" width="9.140625" style="327"/>
    <col min="1793" max="1793" width="6.85546875" style="327" customWidth="1"/>
    <col min="1794" max="1794" width="24.28515625" style="327" customWidth="1"/>
    <col min="1795" max="1795" width="82.7109375" style="327" customWidth="1"/>
    <col min="1796" max="2048" width="9.140625" style="327"/>
    <col min="2049" max="2049" width="6.85546875" style="327" customWidth="1"/>
    <col min="2050" max="2050" width="24.28515625" style="327" customWidth="1"/>
    <col min="2051" max="2051" width="82.7109375" style="327" customWidth="1"/>
    <col min="2052" max="2304" width="9.140625" style="327"/>
    <col min="2305" max="2305" width="6.85546875" style="327" customWidth="1"/>
    <col min="2306" max="2306" width="24.28515625" style="327" customWidth="1"/>
    <col min="2307" max="2307" width="82.7109375" style="327" customWidth="1"/>
    <col min="2308" max="2560" width="9.140625" style="327"/>
    <col min="2561" max="2561" width="6.85546875" style="327" customWidth="1"/>
    <col min="2562" max="2562" width="24.28515625" style="327" customWidth="1"/>
    <col min="2563" max="2563" width="82.7109375" style="327" customWidth="1"/>
    <col min="2564" max="2816" width="9.140625" style="327"/>
    <col min="2817" max="2817" width="6.85546875" style="327" customWidth="1"/>
    <col min="2818" max="2818" width="24.28515625" style="327" customWidth="1"/>
    <col min="2819" max="2819" width="82.7109375" style="327" customWidth="1"/>
    <col min="2820" max="3072" width="9.140625" style="327"/>
    <col min="3073" max="3073" width="6.85546875" style="327" customWidth="1"/>
    <col min="3074" max="3074" width="24.28515625" style="327" customWidth="1"/>
    <col min="3075" max="3075" width="82.7109375" style="327" customWidth="1"/>
    <col min="3076" max="3328" width="9.140625" style="327"/>
    <col min="3329" max="3329" width="6.85546875" style="327" customWidth="1"/>
    <col min="3330" max="3330" width="24.28515625" style="327" customWidth="1"/>
    <col min="3331" max="3331" width="82.7109375" style="327" customWidth="1"/>
    <col min="3332" max="3584" width="9.140625" style="327"/>
    <col min="3585" max="3585" width="6.85546875" style="327" customWidth="1"/>
    <col min="3586" max="3586" width="24.28515625" style="327" customWidth="1"/>
    <col min="3587" max="3587" width="82.7109375" style="327" customWidth="1"/>
    <col min="3588" max="3840" width="9.140625" style="327"/>
    <col min="3841" max="3841" width="6.85546875" style="327" customWidth="1"/>
    <col min="3842" max="3842" width="24.28515625" style="327" customWidth="1"/>
    <col min="3843" max="3843" width="82.7109375" style="327" customWidth="1"/>
    <col min="3844" max="4096" width="9.140625" style="327"/>
    <col min="4097" max="4097" width="6.85546875" style="327" customWidth="1"/>
    <col min="4098" max="4098" width="24.28515625" style="327" customWidth="1"/>
    <col min="4099" max="4099" width="82.7109375" style="327" customWidth="1"/>
    <col min="4100" max="4352" width="9.140625" style="327"/>
    <col min="4353" max="4353" width="6.85546875" style="327" customWidth="1"/>
    <col min="4354" max="4354" width="24.28515625" style="327" customWidth="1"/>
    <col min="4355" max="4355" width="82.7109375" style="327" customWidth="1"/>
    <col min="4356" max="4608" width="9.140625" style="327"/>
    <col min="4609" max="4609" width="6.85546875" style="327" customWidth="1"/>
    <col min="4610" max="4610" width="24.28515625" style="327" customWidth="1"/>
    <col min="4611" max="4611" width="82.7109375" style="327" customWidth="1"/>
    <col min="4612" max="4864" width="9.140625" style="327"/>
    <col min="4865" max="4865" width="6.85546875" style="327" customWidth="1"/>
    <col min="4866" max="4866" width="24.28515625" style="327" customWidth="1"/>
    <col min="4867" max="4867" width="82.7109375" style="327" customWidth="1"/>
    <col min="4868" max="5120" width="9.140625" style="327"/>
    <col min="5121" max="5121" width="6.85546875" style="327" customWidth="1"/>
    <col min="5122" max="5122" width="24.28515625" style="327" customWidth="1"/>
    <col min="5123" max="5123" width="82.7109375" style="327" customWidth="1"/>
    <col min="5124" max="5376" width="9.140625" style="327"/>
    <col min="5377" max="5377" width="6.85546875" style="327" customWidth="1"/>
    <col min="5378" max="5378" width="24.28515625" style="327" customWidth="1"/>
    <col min="5379" max="5379" width="82.7109375" style="327" customWidth="1"/>
    <col min="5380" max="5632" width="9.140625" style="327"/>
    <col min="5633" max="5633" width="6.85546875" style="327" customWidth="1"/>
    <col min="5634" max="5634" width="24.28515625" style="327" customWidth="1"/>
    <col min="5635" max="5635" width="82.7109375" style="327" customWidth="1"/>
    <col min="5636" max="5888" width="9.140625" style="327"/>
    <col min="5889" max="5889" width="6.85546875" style="327" customWidth="1"/>
    <col min="5890" max="5890" width="24.28515625" style="327" customWidth="1"/>
    <col min="5891" max="5891" width="82.7109375" style="327" customWidth="1"/>
    <col min="5892" max="6144" width="9.140625" style="327"/>
    <col min="6145" max="6145" width="6.85546875" style="327" customWidth="1"/>
    <col min="6146" max="6146" width="24.28515625" style="327" customWidth="1"/>
    <col min="6147" max="6147" width="82.7109375" style="327" customWidth="1"/>
    <col min="6148" max="6400" width="9.140625" style="327"/>
    <col min="6401" max="6401" width="6.85546875" style="327" customWidth="1"/>
    <col min="6402" max="6402" width="24.28515625" style="327" customWidth="1"/>
    <col min="6403" max="6403" width="82.7109375" style="327" customWidth="1"/>
    <col min="6404" max="6656" width="9.140625" style="327"/>
    <col min="6657" max="6657" width="6.85546875" style="327" customWidth="1"/>
    <col min="6658" max="6658" width="24.28515625" style="327" customWidth="1"/>
    <col min="6659" max="6659" width="82.7109375" style="327" customWidth="1"/>
    <col min="6660" max="6912" width="9.140625" style="327"/>
    <col min="6913" max="6913" width="6.85546875" style="327" customWidth="1"/>
    <col min="6914" max="6914" width="24.28515625" style="327" customWidth="1"/>
    <col min="6915" max="6915" width="82.7109375" style="327" customWidth="1"/>
    <col min="6916" max="7168" width="9.140625" style="327"/>
    <col min="7169" max="7169" width="6.85546875" style="327" customWidth="1"/>
    <col min="7170" max="7170" width="24.28515625" style="327" customWidth="1"/>
    <col min="7171" max="7171" width="82.7109375" style="327" customWidth="1"/>
    <col min="7172" max="7424" width="9.140625" style="327"/>
    <col min="7425" max="7425" width="6.85546875" style="327" customWidth="1"/>
    <col min="7426" max="7426" width="24.28515625" style="327" customWidth="1"/>
    <col min="7427" max="7427" width="82.7109375" style="327" customWidth="1"/>
    <col min="7428" max="7680" width="9.140625" style="327"/>
    <col min="7681" max="7681" width="6.85546875" style="327" customWidth="1"/>
    <col min="7682" max="7682" width="24.28515625" style="327" customWidth="1"/>
    <col min="7683" max="7683" width="82.7109375" style="327" customWidth="1"/>
    <col min="7684" max="7936" width="9.140625" style="327"/>
    <col min="7937" max="7937" width="6.85546875" style="327" customWidth="1"/>
    <col min="7938" max="7938" width="24.28515625" style="327" customWidth="1"/>
    <col min="7939" max="7939" width="82.7109375" style="327" customWidth="1"/>
    <col min="7940" max="8192" width="9.140625" style="327"/>
    <col min="8193" max="8193" width="6.85546875" style="327" customWidth="1"/>
    <col min="8194" max="8194" width="24.28515625" style="327" customWidth="1"/>
    <col min="8195" max="8195" width="82.7109375" style="327" customWidth="1"/>
    <col min="8196" max="8448" width="9.140625" style="327"/>
    <col min="8449" max="8449" width="6.85546875" style="327" customWidth="1"/>
    <col min="8450" max="8450" width="24.28515625" style="327" customWidth="1"/>
    <col min="8451" max="8451" width="82.7109375" style="327" customWidth="1"/>
    <col min="8452" max="8704" width="9.140625" style="327"/>
    <col min="8705" max="8705" width="6.85546875" style="327" customWidth="1"/>
    <col min="8706" max="8706" width="24.28515625" style="327" customWidth="1"/>
    <col min="8707" max="8707" width="82.7109375" style="327" customWidth="1"/>
    <col min="8708" max="8960" width="9.140625" style="327"/>
    <col min="8961" max="8961" width="6.85546875" style="327" customWidth="1"/>
    <col min="8962" max="8962" width="24.28515625" style="327" customWidth="1"/>
    <col min="8963" max="8963" width="82.7109375" style="327" customWidth="1"/>
    <col min="8964" max="9216" width="9.140625" style="327"/>
    <col min="9217" max="9217" width="6.85546875" style="327" customWidth="1"/>
    <col min="9218" max="9218" width="24.28515625" style="327" customWidth="1"/>
    <col min="9219" max="9219" width="82.7109375" style="327" customWidth="1"/>
    <col min="9220" max="9472" width="9.140625" style="327"/>
    <col min="9473" max="9473" width="6.85546875" style="327" customWidth="1"/>
    <col min="9474" max="9474" width="24.28515625" style="327" customWidth="1"/>
    <col min="9475" max="9475" width="82.7109375" style="327" customWidth="1"/>
    <col min="9476" max="9728" width="9.140625" style="327"/>
    <col min="9729" max="9729" width="6.85546875" style="327" customWidth="1"/>
    <col min="9730" max="9730" width="24.28515625" style="327" customWidth="1"/>
    <col min="9731" max="9731" width="82.7109375" style="327" customWidth="1"/>
    <col min="9732" max="9984" width="9.140625" style="327"/>
    <col min="9985" max="9985" width="6.85546875" style="327" customWidth="1"/>
    <col min="9986" max="9986" width="24.28515625" style="327" customWidth="1"/>
    <col min="9987" max="9987" width="82.7109375" style="327" customWidth="1"/>
    <col min="9988" max="10240" width="9.140625" style="327"/>
    <col min="10241" max="10241" width="6.85546875" style="327" customWidth="1"/>
    <col min="10242" max="10242" width="24.28515625" style="327" customWidth="1"/>
    <col min="10243" max="10243" width="82.7109375" style="327" customWidth="1"/>
    <col min="10244" max="10496" width="9.140625" style="327"/>
    <col min="10497" max="10497" width="6.85546875" style="327" customWidth="1"/>
    <col min="10498" max="10498" width="24.28515625" style="327" customWidth="1"/>
    <col min="10499" max="10499" width="82.7109375" style="327" customWidth="1"/>
    <col min="10500" max="10752" width="9.140625" style="327"/>
    <col min="10753" max="10753" width="6.85546875" style="327" customWidth="1"/>
    <col min="10754" max="10754" width="24.28515625" style="327" customWidth="1"/>
    <col min="10755" max="10755" width="82.7109375" style="327" customWidth="1"/>
    <col min="10756" max="11008" width="9.140625" style="327"/>
    <col min="11009" max="11009" width="6.85546875" style="327" customWidth="1"/>
    <col min="11010" max="11010" width="24.28515625" style="327" customWidth="1"/>
    <col min="11011" max="11011" width="82.7109375" style="327" customWidth="1"/>
    <col min="11012" max="11264" width="9.140625" style="327"/>
    <col min="11265" max="11265" width="6.85546875" style="327" customWidth="1"/>
    <col min="11266" max="11266" width="24.28515625" style="327" customWidth="1"/>
    <col min="11267" max="11267" width="82.7109375" style="327" customWidth="1"/>
    <col min="11268" max="11520" width="9.140625" style="327"/>
    <col min="11521" max="11521" width="6.85546875" style="327" customWidth="1"/>
    <col min="11522" max="11522" width="24.28515625" style="327" customWidth="1"/>
    <col min="11523" max="11523" width="82.7109375" style="327" customWidth="1"/>
    <col min="11524" max="11776" width="9.140625" style="327"/>
    <col min="11777" max="11777" width="6.85546875" style="327" customWidth="1"/>
    <col min="11778" max="11778" width="24.28515625" style="327" customWidth="1"/>
    <col min="11779" max="11779" width="82.7109375" style="327" customWidth="1"/>
    <col min="11780" max="12032" width="9.140625" style="327"/>
    <col min="12033" max="12033" width="6.85546875" style="327" customWidth="1"/>
    <col min="12034" max="12034" width="24.28515625" style="327" customWidth="1"/>
    <col min="12035" max="12035" width="82.7109375" style="327" customWidth="1"/>
    <col min="12036" max="12288" width="9.140625" style="327"/>
    <col min="12289" max="12289" width="6.85546875" style="327" customWidth="1"/>
    <col min="12290" max="12290" width="24.28515625" style="327" customWidth="1"/>
    <col min="12291" max="12291" width="82.7109375" style="327" customWidth="1"/>
    <col min="12292" max="12544" width="9.140625" style="327"/>
    <col min="12545" max="12545" width="6.85546875" style="327" customWidth="1"/>
    <col min="12546" max="12546" width="24.28515625" style="327" customWidth="1"/>
    <col min="12547" max="12547" width="82.7109375" style="327" customWidth="1"/>
    <col min="12548" max="12800" width="9.140625" style="327"/>
    <col min="12801" max="12801" width="6.85546875" style="327" customWidth="1"/>
    <col min="12802" max="12802" width="24.28515625" style="327" customWidth="1"/>
    <col min="12803" max="12803" width="82.7109375" style="327" customWidth="1"/>
    <col min="12804" max="13056" width="9.140625" style="327"/>
    <col min="13057" max="13057" width="6.85546875" style="327" customWidth="1"/>
    <col min="13058" max="13058" width="24.28515625" style="327" customWidth="1"/>
    <col min="13059" max="13059" width="82.7109375" style="327" customWidth="1"/>
    <col min="13060" max="13312" width="9.140625" style="327"/>
    <col min="13313" max="13313" width="6.85546875" style="327" customWidth="1"/>
    <col min="13314" max="13314" width="24.28515625" style="327" customWidth="1"/>
    <col min="13315" max="13315" width="82.7109375" style="327" customWidth="1"/>
    <col min="13316" max="13568" width="9.140625" style="327"/>
    <col min="13569" max="13569" width="6.85546875" style="327" customWidth="1"/>
    <col min="13570" max="13570" width="24.28515625" style="327" customWidth="1"/>
    <col min="13571" max="13571" width="82.7109375" style="327" customWidth="1"/>
    <col min="13572" max="13824" width="9.140625" style="327"/>
    <col min="13825" max="13825" width="6.85546875" style="327" customWidth="1"/>
    <col min="13826" max="13826" width="24.28515625" style="327" customWidth="1"/>
    <col min="13827" max="13827" width="82.7109375" style="327" customWidth="1"/>
    <col min="13828" max="14080" width="9.140625" style="327"/>
    <col min="14081" max="14081" width="6.85546875" style="327" customWidth="1"/>
    <col min="14082" max="14082" width="24.28515625" style="327" customWidth="1"/>
    <col min="14083" max="14083" width="82.7109375" style="327" customWidth="1"/>
    <col min="14084" max="14336" width="9.140625" style="327"/>
    <col min="14337" max="14337" width="6.85546875" style="327" customWidth="1"/>
    <col min="14338" max="14338" width="24.28515625" style="327" customWidth="1"/>
    <col min="14339" max="14339" width="82.7109375" style="327" customWidth="1"/>
    <col min="14340" max="14592" width="9.140625" style="327"/>
    <col min="14593" max="14593" width="6.85546875" style="327" customWidth="1"/>
    <col min="14594" max="14594" width="24.28515625" style="327" customWidth="1"/>
    <col min="14595" max="14595" width="82.7109375" style="327" customWidth="1"/>
    <col min="14596" max="14848" width="9.140625" style="327"/>
    <col min="14849" max="14849" width="6.85546875" style="327" customWidth="1"/>
    <col min="14850" max="14850" width="24.28515625" style="327" customWidth="1"/>
    <col min="14851" max="14851" width="82.7109375" style="327" customWidth="1"/>
    <col min="14852" max="15104" width="9.140625" style="327"/>
    <col min="15105" max="15105" width="6.85546875" style="327" customWidth="1"/>
    <col min="15106" max="15106" width="24.28515625" style="327" customWidth="1"/>
    <col min="15107" max="15107" width="82.7109375" style="327" customWidth="1"/>
    <col min="15108" max="15360" width="9.140625" style="327"/>
    <col min="15361" max="15361" width="6.85546875" style="327" customWidth="1"/>
    <col min="15362" max="15362" width="24.28515625" style="327" customWidth="1"/>
    <col min="15363" max="15363" width="82.7109375" style="327" customWidth="1"/>
    <col min="15364" max="15616" width="9.140625" style="327"/>
    <col min="15617" max="15617" width="6.85546875" style="327" customWidth="1"/>
    <col min="15618" max="15618" width="24.28515625" style="327" customWidth="1"/>
    <col min="15619" max="15619" width="82.7109375" style="327" customWidth="1"/>
    <col min="15620" max="15872" width="9.140625" style="327"/>
    <col min="15873" max="15873" width="6.85546875" style="327" customWidth="1"/>
    <col min="15874" max="15874" width="24.28515625" style="327" customWidth="1"/>
    <col min="15875" max="15875" width="82.7109375" style="327" customWidth="1"/>
    <col min="15876" max="16128" width="9.140625" style="327"/>
    <col min="16129" max="16129" width="6.85546875" style="327" customWidth="1"/>
    <col min="16130" max="16130" width="24.28515625" style="327" customWidth="1"/>
    <col min="16131" max="16131" width="82.7109375" style="327" customWidth="1"/>
    <col min="16132" max="16384" width="9.140625" style="327"/>
  </cols>
  <sheetData>
    <row r="1" spans="1:3" x14ac:dyDescent="0.2">
      <c r="A1" s="484" t="s">
        <v>857</v>
      </c>
      <c r="B1" s="484"/>
      <c r="C1" s="484"/>
    </row>
    <row r="2" spans="1:3" x14ac:dyDescent="0.2">
      <c r="A2" s="328"/>
      <c r="B2" s="328"/>
      <c r="C2" s="328" t="s">
        <v>49</v>
      </c>
    </row>
    <row r="3" spans="1:3" x14ac:dyDescent="0.2">
      <c r="A3" s="328"/>
      <c r="B3" s="328"/>
      <c r="C3" s="329" t="s">
        <v>50</v>
      </c>
    </row>
    <row r="4" spans="1:3" x14ac:dyDescent="0.2">
      <c r="A4" s="485" t="s">
        <v>116</v>
      </c>
      <c r="B4" s="485"/>
      <c r="C4" s="485"/>
    </row>
    <row r="5" spans="1:3" x14ac:dyDescent="0.2">
      <c r="A5" s="485" t="s">
        <v>117</v>
      </c>
      <c r="B5" s="485"/>
      <c r="C5" s="485"/>
    </row>
    <row r="6" spans="1:3" x14ac:dyDescent="0.2">
      <c r="A6" s="486" t="s">
        <v>118</v>
      </c>
      <c r="B6" s="486"/>
      <c r="C6" s="486"/>
    </row>
    <row r="7" spans="1:3" ht="15" x14ac:dyDescent="0.25">
      <c r="A7" s="410"/>
      <c r="B7" s="410"/>
      <c r="C7" s="313" t="s">
        <v>902</v>
      </c>
    </row>
    <row r="8" spans="1:3" ht="38.25" customHeight="1" x14ac:dyDescent="0.2">
      <c r="A8" s="487" t="s">
        <v>858</v>
      </c>
      <c r="B8" s="487"/>
      <c r="C8" s="487"/>
    </row>
    <row r="9" spans="1:3" x14ac:dyDescent="0.2">
      <c r="A9" s="330"/>
    </row>
    <row r="10" spans="1:3" ht="18.600000000000001" customHeight="1" x14ac:dyDescent="0.2">
      <c r="A10" s="488" t="s">
        <v>119</v>
      </c>
      <c r="B10" s="489"/>
      <c r="C10" s="490" t="s">
        <v>120</v>
      </c>
    </row>
    <row r="11" spans="1:3" ht="85.5" x14ac:dyDescent="0.2">
      <c r="A11" s="332" t="s">
        <v>121</v>
      </c>
      <c r="B11" s="332" t="s">
        <v>122</v>
      </c>
      <c r="C11" s="490"/>
    </row>
    <row r="12" spans="1:3" x14ac:dyDescent="0.2">
      <c r="A12" s="332">
        <v>1</v>
      </c>
      <c r="B12" s="332">
        <v>2</v>
      </c>
      <c r="C12" s="332">
        <v>3</v>
      </c>
    </row>
    <row r="13" spans="1:3" ht="19.5" customHeight="1" x14ac:dyDescent="0.2">
      <c r="A13" s="333" t="s">
        <v>123</v>
      </c>
      <c r="B13" s="491" t="s">
        <v>124</v>
      </c>
      <c r="C13" s="492"/>
    </row>
    <row r="14" spans="1:3" ht="60" customHeight="1" x14ac:dyDescent="0.2">
      <c r="A14" s="334" t="s">
        <v>123</v>
      </c>
      <c r="B14" s="335" t="s">
        <v>125</v>
      </c>
      <c r="C14" s="336" t="s">
        <v>126</v>
      </c>
    </row>
    <row r="15" spans="1:3" ht="58.9" customHeight="1" x14ac:dyDescent="0.2">
      <c r="A15" s="334" t="s">
        <v>123</v>
      </c>
      <c r="B15" s="335" t="s">
        <v>127</v>
      </c>
      <c r="C15" s="336" t="s">
        <v>126</v>
      </c>
    </row>
    <row r="16" spans="1:3" ht="69" customHeight="1" x14ac:dyDescent="0.2">
      <c r="A16" s="334" t="s">
        <v>123</v>
      </c>
      <c r="B16" s="335" t="s">
        <v>128</v>
      </c>
      <c r="C16" s="337" t="s">
        <v>87</v>
      </c>
    </row>
    <row r="17" spans="1:3" ht="60.75" customHeight="1" x14ac:dyDescent="0.2">
      <c r="A17" s="334" t="s">
        <v>123</v>
      </c>
      <c r="B17" s="335" t="s">
        <v>129</v>
      </c>
      <c r="C17" s="336" t="s">
        <v>88</v>
      </c>
    </row>
    <row r="18" spans="1:3" ht="57" x14ac:dyDescent="0.2">
      <c r="A18" s="334" t="s">
        <v>123</v>
      </c>
      <c r="B18" s="334" t="s">
        <v>130</v>
      </c>
      <c r="C18" s="337" t="s">
        <v>90</v>
      </c>
    </row>
    <row r="19" spans="1:3" ht="42" customHeight="1" x14ac:dyDescent="0.2">
      <c r="A19" s="334" t="s">
        <v>123</v>
      </c>
      <c r="B19" s="334" t="s">
        <v>93</v>
      </c>
      <c r="C19" s="337" t="s">
        <v>94</v>
      </c>
    </row>
    <row r="20" spans="1:3" ht="28.5" x14ac:dyDescent="0.2">
      <c r="A20" s="334" t="s">
        <v>123</v>
      </c>
      <c r="B20" s="334" t="s">
        <v>95</v>
      </c>
      <c r="C20" s="337" t="s">
        <v>96</v>
      </c>
    </row>
    <row r="21" spans="1:3" ht="28.5" x14ac:dyDescent="0.2">
      <c r="A21" s="334" t="s">
        <v>123</v>
      </c>
      <c r="B21" s="338" t="s">
        <v>131</v>
      </c>
      <c r="C21" s="337" t="s">
        <v>68</v>
      </c>
    </row>
    <row r="22" spans="1:3" x14ac:dyDescent="0.2">
      <c r="A22" s="334" t="s">
        <v>123</v>
      </c>
      <c r="B22" s="338" t="s">
        <v>132</v>
      </c>
      <c r="C22" s="337" t="s">
        <v>133</v>
      </c>
    </row>
    <row r="23" spans="1:3" ht="42.75" x14ac:dyDescent="0.2">
      <c r="A23" s="334" t="s">
        <v>123</v>
      </c>
      <c r="B23" s="334" t="s">
        <v>134</v>
      </c>
      <c r="C23" s="337" t="s">
        <v>99</v>
      </c>
    </row>
    <row r="24" spans="1:3" ht="27" customHeight="1" x14ac:dyDescent="0.2">
      <c r="A24" s="334" t="s">
        <v>123</v>
      </c>
      <c r="B24" s="334" t="s">
        <v>135</v>
      </c>
      <c r="C24" s="336" t="s">
        <v>136</v>
      </c>
    </row>
    <row r="25" spans="1:3" ht="42.75" x14ac:dyDescent="0.2">
      <c r="A25" s="334" t="s">
        <v>123</v>
      </c>
      <c r="B25" s="334" t="s">
        <v>137</v>
      </c>
      <c r="C25" s="337" t="s">
        <v>138</v>
      </c>
    </row>
    <row r="26" spans="1:3" ht="28.5" x14ac:dyDescent="0.2">
      <c r="A26" s="334" t="s">
        <v>123</v>
      </c>
      <c r="B26" s="334" t="s">
        <v>139</v>
      </c>
      <c r="C26" s="337" t="s">
        <v>74</v>
      </c>
    </row>
    <row r="27" spans="1:3" ht="18" customHeight="1" x14ac:dyDescent="0.2">
      <c r="A27" s="334" t="s">
        <v>123</v>
      </c>
      <c r="B27" s="334" t="s">
        <v>140</v>
      </c>
      <c r="C27" s="337" t="s">
        <v>76</v>
      </c>
    </row>
    <row r="28" spans="1:3" ht="18" customHeight="1" x14ac:dyDescent="0.2">
      <c r="A28" s="334" t="s">
        <v>123</v>
      </c>
      <c r="B28" s="334" t="s">
        <v>141</v>
      </c>
      <c r="C28" s="337" t="s">
        <v>77</v>
      </c>
    </row>
    <row r="29" spans="1:3" ht="27" customHeight="1" x14ac:dyDescent="0.2">
      <c r="A29" s="333" t="s">
        <v>142</v>
      </c>
      <c r="B29" s="493" t="s">
        <v>859</v>
      </c>
      <c r="C29" s="494"/>
    </row>
    <row r="30" spans="1:3" ht="28.5" x14ac:dyDescent="0.2">
      <c r="A30" s="334" t="s">
        <v>142</v>
      </c>
      <c r="B30" s="338" t="s">
        <v>131</v>
      </c>
      <c r="C30" s="337" t="s">
        <v>68</v>
      </c>
    </row>
    <row r="31" spans="1:3" x14ac:dyDescent="0.2">
      <c r="A31" s="334" t="s">
        <v>142</v>
      </c>
      <c r="B31" s="338" t="s">
        <v>132</v>
      </c>
      <c r="C31" s="337" t="s">
        <v>133</v>
      </c>
    </row>
    <row r="32" spans="1:3" ht="16.5" customHeight="1" x14ac:dyDescent="0.2">
      <c r="A32" s="334" t="s">
        <v>142</v>
      </c>
      <c r="B32" s="334" t="s">
        <v>140</v>
      </c>
      <c r="C32" s="337" t="s">
        <v>76</v>
      </c>
    </row>
    <row r="33" spans="1:3" x14ac:dyDescent="0.2">
      <c r="A33" s="334" t="s">
        <v>142</v>
      </c>
      <c r="B33" s="334" t="s">
        <v>141</v>
      </c>
      <c r="C33" s="337" t="s">
        <v>77</v>
      </c>
    </row>
    <row r="34" spans="1:3" ht="22.5" customHeight="1" x14ac:dyDescent="0.2">
      <c r="A34" s="483" t="s">
        <v>143</v>
      </c>
      <c r="B34" s="483"/>
      <c r="C34" s="483"/>
    </row>
    <row r="35" spans="1:3" ht="29.25" customHeight="1" x14ac:dyDescent="0.2">
      <c r="A35" s="334" t="s">
        <v>142</v>
      </c>
      <c r="B35" s="334" t="s">
        <v>144</v>
      </c>
      <c r="C35" s="337" t="s">
        <v>105</v>
      </c>
    </row>
    <row r="36" spans="1:3" ht="28.5" x14ac:dyDescent="0.2">
      <c r="A36" s="334" t="s">
        <v>142</v>
      </c>
      <c r="B36" s="334" t="s">
        <v>145</v>
      </c>
      <c r="C36" s="337" t="s">
        <v>146</v>
      </c>
    </row>
    <row r="37" spans="1:3" x14ac:dyDescent="0.2">
      <c r="A37" s="334" t="s">
        <v>142</v>
      </c>
      <c r="B37" s="339" t="s">
        <v>147</v>
      </c>
      <c r="C37" s="337" t="s">
        <v>148</v>
      </c>
    </row>
    <row r="38" spans="1:3" ht="46.5" customHeight="1" x14ac:dyDescent="0.2">
      <c r="A38" s="334" t="s">
        <v>142</v>
      </c>
      <c r="B38" s="340" t="s">
        <v>149</v>
      </c>
      <c r="C38" s="337" t="s">
        <v>150</v>
      </c>
    </row>
    <row r="39" spans="1:3" ht="30.75" customHeight="1" x14ac:dyDescent="0.2">
      <c r="A39" s="334" t="s">
        <v>142</v>
      </c>
      <c r="B39" s="341" t="s">
        <v>151</v>
      </c>
      <c r="C39" s="337" t="s">
        <v>152</v>
      </c>
    </row>
    <row r="40" spans="1:3" ht="42.75" x14ac:dyDescent="0.2">
      <c r="A40" s="334" t="s">
        <v>142</v>
      </c>
      <c r="B40" s="341" t="s">
        <v>153</v>
      </c>
      <c r="C40" s="337" t="s">
        <v>154</v>
      </c>
    </row>
    <row r="41" spans="1:3" ht="42" customHeight="1" x14ac:dyDescent="0.2">
      <c r="A41" s="334" t="s">
        <v>142</v>
      </c>
      <c r="B41" s="341" t="s">
        <v>155</v>
      </c>
      <c r="C41" s="337" t="s">
        <v>156</v>
      </c>
    </row>
    <row r="42" spans="1:3" ht="41.25" customHeight="1" x14ac:dyDescent="0.2">
      <c r="A42" s="334" t="s">
        <v>142</v>
      </c>
      <c r="B42" s="341" t="s">
        <v>157</v>
      </c>
      <c r="C42" s="337" t="s">
        <v>158</v>
      </c>
    </row>
    <row r="43" spans="1:3" ht="72.75" customHeight="1" x14ac:dyDescent="0.2">
      <c r="A43" s="334" t="s">
        <v>142</v>
      </c>
      <c r="B43" s="339" t="s">
        <v>159</v>
      </c>
      <c r="C43" s="337" t="s">
        <v>160</v>
      </c>
    </row>
    <row r="44" spans="1:3" ht="27" customHeight="1" x14ac:dyDescent="0.2">
      <c r="A44" s="334" t="s">
        <v>142</v>
      </c>
      <c r="B44" s="339" t="s">
        <v>161</v>
      </c>
      <c r="C44" s="337" t="s">
        <v>162</v>
      </c>
    </row>
    <row r="45" spans="1:3" ht="45" customHeight="1" x14ac:dyDescent="0.2">
      <c r="A45" s="334" t="s">
        <v>142</v>
      </c>
      <c r="B45" s="341" t="s">
        <v>163</v>
      </c>
      <c r="C45" s="337" t="s">
        <v>164</v>
      </c>
    </row>
    <row r="46" spans="1:3" ht="18" customHeight="1" x14ac:dyDescent="0.2">
      <c r="A46" s="334" t="s">
        <v>142</v>
      </c>
      <c r="B46" s="334" t="s">
        <v>159</v>
      </c>
      <c r="C46" s="337" t="s">
        <v>165</v>
      </c>
    </row>
    <row r="47" spans="1:3" ht="28.5" x14ac:dyDescent="0.2">
      <c r="A47" s="334" t="s">
        <v>142</v>
      </c>
      <c r="B47" s="342" t="s">
        <v>166</v>
      </c>
      <c r="C47" s="337" t="s">
        <v>109</v>
      </c>
    </row>
    <row r="48" spans="1:3" ht="44.25" customHeight="1" x14ac:dyDescent="0.2">
      <c r="A48" s="334" t="s">
        <v>142</v>
      </c>
      <c r="B48" s="334" t="s">
        <v>167</v>
      </c>
      <c r="C48" s="343" t="s">
        <v>168</v>
      </c>
    </row>
    <row r="49" spans="1:3" ht="28.5" customHeight="1" x14ac:dyDescent="0.2">
      <c r="A49" s="334" t="s">
        <v>142</v>
      </c>
      <c r="B49" s="334" t="s">
        <v>169</v>
      </c>
      <c r="C49" s="337" t="s">
        <v>108</v>
      </c>
    </row>
    <row r="50" spans="1:3" ht="42.75" x14ac:dyDescent="0.2">
      <c r="A50" s="334" t="s">
        <v>142</v>
      </c>
      <c r="B50" s="334" t="s">
        <v>170</v>
      </c>
      <c r="C50" s="337" t="s">
        <v>171</v>
      </c>
    </row>
    <row r="51" spans="1:3" ht="28.5" x14ac:dyDescent="0.2">
      <c r="A51" s="334" t="s">
        <v>142</v>
      </c>
      <c r="B51" s="334" t="s">
        <v>172</v>
      </c>
      <c r="C51" s="337" t="s">
        <v>173</v>
      </c>
    </row>
    <row r="52" spans="1:3" ht="28.5" x14ac:dyDescent="0.2">
      <c r="A52" s="334" t="s">
        <v>142</v>
      </c>
      <c r="B52" s="334" t="s">
        <v>174</v>
      </c>
      <c r="C52" s="337" t="s">
        <v>113</v>
      </c>
    </row>
    <row r="53" spans="1:3" ht="28.5" x14ac:dyDescent="0.2">
      <c r="A53" s="334" t="s">
        <v>142</v>
      </c>
      <c r="B53" s="334" t="s">
        <v>860</v>
      </c>
      <c r="C53" s="337" t="s">
        <v>176</v>
      </c>
    </row>
    <row r="54" spans="1:3" ht="126" customHeight="1" x14ac:dyDescent="0.2">
      <c r="A54" s="334"/>
      <c r="B54" s="334" t="s">
        <v>175</v>
      </c>
      <c r="C54" s="344" t="s">
        <v>861</v>
      </c>
    </row>
    <row r="55" spans="1:3" ht="30.75" customHeight="1" x14ac:dyDescent="0.2">
      <c r="A55" s="334" t="s">
        <v>142</v>
      </c>
      <c r="B55" s="334" t="s">
        <v>177</v>
      </c>
      <c r="C55" s="337" t="s">
        <v>111</v>
      </c>
    </row>
    <row r="56" spans="1:3" ht="84.75" customHeight="1" x14ac:dyDescent="0.2">
      <c r="A56" s="334" t="s">
        <v>142</v>
      </c>
      <c r="B56" s="334" t="s">
        <v>178</v>
      </c>
      <c r="C56" s="337" t="s">
        <v>862</v>
      </c>
    </row>
    <row r="57" spans="1:3" ht="29.25" customHeight="1" x14ac:dyDescent="0.2">
      <c r="A57" s="334" t="s">
        <v>142</v>
      </c>
      <c r="B57" s="334" t="s">
        <v>175</v>
      </c>
      <c r="C57" s="345" t="s">
        <v>106</v>
      </c>
    </row>
    <row r="58" spans="1:3" ht="28.5" x14ac:dyDescent="0.2">
      <c r="A58" s="334" t="s">
        <v>142</v>
      </c>
      <c r="B58" s="334" t="s">
        <v>175</v>
      </c>
      <c r="C58" s="337" t="s">
        <v>180</v>
      </c>
    </row>
    <row r="59" spans="1:3" ht="28.5" x14ac:dyDescent="0.2">
      <c r="A59" s="334" t="s">
        <v>142</v>
      </c>
      <c r="B59" s="334" t="s">
        <v>175</v>
      </c>
      <c r="C59" s="337" t="s">
        <v>181</v>
      </c>
    </row>
    <row r="60" spans="1:3" ht="28.5" x14ac:dyDescent="0.2">
      <c r="A60" s="334" t="s">
        <v>142</v>
      </c>
      <c r="B60" s="334" t="s">
        <v>175</v>
      </c>
      <c r="C60" s="337" t="s">
        <v>112</v>
      </c>
    </row>
    <row r="61" spans="1:3" ht="28.5" x14ac:dyDescent="0.2">
      <c r="A61" s="334" t="s">
        <v>142</v>
      </c>
      <c r="B61" s="334" t="s">
        <v>175</v>
      </c>
      <c r="C61" s="337" t="s">
        <v>182</v>
      </c>
    </row>
    <row r="62" spans="1:3" ht="59.25" customHeight="1" x14ac:dyDescent="0.2">
      <c r="A62" s="334"/>
      <c r="B62" s="334" t="s">
        <v>183</v>
      </c>
      <c r="C62" s="344" t="s">
        <v>863</v>
      </c>
    </row>
    <row r="63" spans="1:3" ht="46.9" customHeight="1" x14ac:dyDescent="0.2">
      <c r="A63" s="334"/>
      <c r="B63" s="334" t="s">
        <v>183</v>
      </c>
      <c r="C63" s="344" t="s">
        <v>864</v>
      </c>
    </row>
    <row r="64" spans="1:3" ht="28.5" x14ac:dyDescent="0.2">
      <c r="A64" s="334"/>
      <c r="B64" s="334" t="s">
        <v>183</v>
      </c>
      <c r="C64" s="344" t="s">
        <v>865</v>
      </c>
    </row>
    <row r="65" spans="1:3" ht="28.5" customHeight="1" x14ac:dyDescent="0.2">
      <c r="A65" s="334"/>
      <c r="B65" s="334" t="s">
        <v>183</v>
      </c>
      <c r="C65" s="344" t="s">
        <v>866</v>
      </c>
    </row>
    <row r="66" spans="1:3" ht="42.75" x14ac:dyDescent="0.2">
      <c r="A66" s="334"/>
      <c r="B66" s="334" t="s">
        <v>183</v>
      </c>
      <c r="C66" s="344" t="s">
        <v>867</v>
      </c>
    </row>
    <row r="67" spans="1:3" ht="28.5" x14ac:dyDescent="0.2">
      <c r="A67" s="334" t="s">
        <v>142</v>
      </c>
      <c r="B67" s="334" t="s">
        <v>183</v>
      </c>
      <c r="C67" s="337" t="s">
        <v>184</v>
      </c>
    </row>
    <row r="68" spans="1:3" ht="57.75" customHeight="1" x14ac:dyDescent="0.2">
      <c r="A68" s="334" t="s">
        <v>142</v>
      </c>
      <c r="B68" s="334" t="s">
        <v>175</v>
      </c>
      <c r="C68" s="337" t="s">
        <v>110</v>
      </c>
    </row>
    <row r="69" spans="1:3" ht="28.5" x14ac:dyDescent="0.2">
      <c r="A69" s="334" t="s">
        <v>142</v>
      </c>
      <c r="B69" s="334" t="s">
        <v>175</v>
      </c>
      <c r="C69" s="337" t="s">
        <v>7</v>
      </c>
    </row>
    <row r="70" spans="1:3" ht="57" x14ac:dyDescent="0.2">
      <c r="A70" s="334" t="s">
        <v>142</v>
      </c>
      <c r="B70" s="342" t="s">
        <v>183</v>
      </c>
      <c r="C70" s="337" t="s">
        <v>185</v>
      </c>
    </row>
    <row r="71" spans="1:3" ht="19.5" customHeight="1" x14ac:dyDescent="0.2">
      <c r="A71" s="334" t="s">
        <v>142</v>
      </c>
      <c r="B71" s="334" t="s">
        <v>186</v>
      </c>
      <c r="C71" s="337" t="s">
        <v>187</v>
      </c>
    </row>
    <row r="72" spans="1:3" ht="42.75" x14ac:dyDescent="0.2">
      <c r="A72" s="334" t="s">
        <v>142</v>
      </c>
      <c r="B72" s="334" t="s">
        <v>188</v>
      </c>
      <c r="C72" s="337" t="s">
        <v>189</v>
      </c>
    </row>
    <row r="73" spans="1:3" ht="32.25" customHeight="1" x14ac:dyDescent="0.2">
      <c r="A73" s="334" t="s">
        <v>142</v>
      </c>
      <c r="B73" s="334" t="s">
        <v>190</v>
      </c>
      <c r="C73" s="337" t="s">
        <v>191</v>
      </c>
    </row>
    <row r="74" spans="1:3" ht="57" x14ac:dyDescent="0.2">
      <c r="A74" s="334" t="s">
        <v>142</v>
      </c>
      <c r="B74" s="340" t="s">
        <v>192</v>
      </c>
      <c r="C74" s="337" t="s">
        <v>193</v>
      </c>
    </row>
    <row r="75" spans="1:3" ht="42.75" x14ac:dyDescent="0.2">
      <c r="A75" s="334" t="s">
        <v>142</v>
      </c>
      <c r="B75" s="340" t="s">
        <v>194</v>
      </c>
      <c r="C75" s="337" t="s">
        <v>195</v>
      </c>
    </row>
    <row r="76" spans="1:3" ht="42" customHeight="1" x14ac:dyDescent="0.2">
      <c r="A76" s="334" t="s">
        <v>142</v>
      </c>
      <c r="B76" s="340" t="s">
        <v>196</v>
      </c>
      <c r="C76" s="337" t="s">
        <v>197</v>
      </c>
    </row>
    <row r="77" spans="1:3" ht="42.75" x14ac:dyDescent="0.2">
      <c r="A77" s="334" t="s">
        <v>142</v>
      </c>
      <c r="B77" s="340" t="s">
        <v>198</v>
      </c>
      <c r="C77" s="337" t="s">
        <v>199</v>
      </c>
    </row>
    <row r="78" spans="1:3" ht="28.5" customHeight="1" x14ac:dyDescent="0.2">
      <c r="A78" s="334" t="s">
        <v>142</v>
      </c>
      <c r="B78" s="340" t="s">
        <v>200</v>
      </c>
      <c r="C78" s="337" t="s">
        <v>201</v>
      </c>
    </row>
    <row r="79" spans="1:3" ht="70.5" customHeight="1" x14ac:dyDescent="0.2">
      <c r="A79" s="334" t="s">
        <v>142</v>
      </c>
      <c r="B79" s="334" t="s">
        <v>202</v>
      </c>
      <c r="C79" s="337" t="s">
        <v>203</v>
      </c>
    </row>
    <row r="80" spans="1:3" ht="42.75" x14ac:dyDescent="0.2">
      <c r="A80" s="334" t="s">
        <v>142</v>
      </c>
      <c r="B80" s="334" t="s">
        <v>204</v>
      </c>
      <c r="C80" s="346" t="s">
        <v>205</v>
      </c>
    </row>
    <row r="81" spans="1:3" ht="28.5" x14ac:dyDescent="0.2">
      <c r="A81" s="334" t="s">
        <v>142</v>
      </c>
      <c r="B81" s="334" t="s">
        <v>206</v>
      </c>
      <c r="C81" s="337" t="s">
        <v>207</v>
      </c>
    </row>
    <row r="82" spans="1:3" ht="43.5" customHeight="1" x14ac:dyDescent="0.2">
      <c r="A82" s="334" t="s">
        <v>142</v>
      </c>
      <c r="B82" s="334" t="s">
        <v>208</v>
      </c>
      <c r="C82" s="346" t="s">
        <v>209</v>
      </c>
    </row>
    <row r="83" spans="1:3" ht="42.75" x14ac:dyDescent="0.2">
      <c r="A83" s="334" t="s">
        <v>142</v>
      </c>
      <c r="B83" s="334" t="s">
        <v>210</v>
      </c>
      <c r="C83" s="346" t="s">
        <v>211</v>
      </c>
    </row>
    <row r="84" spans="1:3" ht="28.5" x14ac:dyDescent="0.2">
      <c r="A84" s="334" t="s">
        <v>142</v>
      </c>
      <c r="B84" s="334" t="s">
        <v>212</v>
      </c>
      <c r="C84" s="346" t="s">
        <v>213</v>
      </c>
    </row>
    <row r="85" spans="1:3" ht="42.75" x14ac:dyDescent="0.2">
      <c r="A85" s="334" t="s">
        <v>142</v>
      </c>
      <c r="B85" s="334" t="s">
        <v>214</v>
      </c>
      <c r="C85" s="346" t="s">
        <v>215</v>
      </c>
    </row>
    <row r="86" spans="1:3" ht="42.75" x14ac:dyDescent="0.2">
      <c r="A86" s="334" t="s">
        <v>142</v>
      </c>
      <c r="B86" s="334" t="s">
        <v>216</v>
      </c>
      <c r="C86" s="346" t="s">
        <v>217</v>
      </c>
    </row>
    <row r="87" spans="1:3" ht="42.75" x14ac:dyDescent="0.2">
      <c r="A87" s="334" t="s">
        <v>142</v>
      </c>
      <c r="B87" s="334" t="s">
        <v>218</v>
      </c>
      <c r="C87" s="346" t="s">
        <v>219</v>
      </c>
    </row>
    <row r="88" spans="1:3" ht="60" customHeight="1" x14ac:dyDescent="0.2">
      <c r="A88" s="334" t="s">
        <v>142</v>
      </c>
      <c r="B88" s="334" t="s">
        <v>220</v>
      </c>
      <c r="C88" s="346" t="s">
        <v>221</v>
      </c>
    </row>
    <row r="89" spans="1:3" ht="41.25" customHeight="1" x14ac:dyDescent="0.2">
      <c r="A89" s="334" t="s">
        <v>142</v>
      </c>
      <c r="B89" s="334" t="s">
        <v>222</v>
      </c>
      <c r="C89" s="346" t="s">
        <v>223</v>
      </c>
    </row>
    <row r="90" spans="1:3" ht="52.5" customHeight="1" x14ac:dyDescent="0.2">
      <c r="A90" s="334" t="s">
        <v>142</v>
      </c>
      <c r="B90" s="334" t="s">
        <v>224</v>
      </c>
      <c r="C90" s="346" t="s">
        <v>225</v>
      </c>
    </row>
    <row r="91" spans="1:3" ht="28.5" x14ac:dyDescent="0.2">
      <c r="A91" s="334" t="s">
        <v>142</v>
      </c>
      <c r="B91" s="334" t="s">
        <v>226</v>
      </c>
      <c r="C91" s="346" t="s">
        <v>227</v>
      </c>
    </row>
    <row r="92" spans="1:3" ht="45" customHeight="1" x14ac:dyDescent="0.2">
      <c r="A92" s="334" t="s">
        <v>142</v>
      </c>
      <c r="B92" s="334" t="s">
        <v>228</v>
      </c>
      <c r="C92" s="346" t="s">
        <v>229</v>
      </c>
    </row>
    <row r="93" spans="1:3" ht="45" customHeight="1" x14ac:dyDescent="0.2">
      <c r="A93" s="334" t="s">
        <v>142</v>
      </c>
      <c r="B93" s="334" t="s">
        <v>230</v>
      </c>
      <c r="C93" s="346" t="s">
        <v>231</v>
      </c>
    </row>
    <row r="94" spans="1:3" ht="42" customHeight="1" x14ac:dyDescent="0.2">
      <c r="A94" s="334" t="s">
        <v>142</v>
      </c>
      <c r="B94" s="334" t="s">
        <v>232</v>
      </c>
      <c r="C94" s="346" t="s">
        <v>233</v>
      </c>
    </row>
    <row r="95" spans="1:3" ht="33.75" customHeight="1" x14ac:dyDescent="0.2">
      <c r="A95" s="483" t="s">
        <v>234</v>
      </c>
      <c r="B95" s="483"/>
      <c r="C95" s="483"/>
    </row>
    <row r="96" spans="1:3" ht="28.5" x14ac:dyDescent="0.2">
      <c r="A96" s="334" t="s">
        <v>235</v>
      </c>
      <c r="B96" s="338" t="s">
        <v>131</v>
      </c>
      <c r="C96" s="337" t="s">
        <v>68</v>
      </c>
    </row>
    <row r="97" spans="1:3" ht="28.5" customHeight="1" x14ac:dyDescent="0.2">
      <c r="A97" s="334" t="s">
        <v>235</v>
      </c>
      <c r="B97" s="338" t="s">
        <v>132</v>
      </c>
      <c r="C97" s="337" t="s">
        <v>236</v>
      </c>
    </row>
  </sheetData>
  <mergeCells count="11">
    <mergeCell ref="A95:C95"/>
    <mergeCell ref="A1:C1"/>
    <mergeCell ref="A4:C4"/>
    <mergeCell ref="A5:C5"/>
    <mergeCell ref="A6:C6"/>
    <mergeCell ref="A8:C8"/>
    <mergeCell ref="A10:B10"/>
    <mergeCell ref="C10:C11"/>
    <mergeCell ref="B13:C13"/>
    <mergeCell ref="B29:C29"/>
    <mergeCell ref="A34:C34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300"/>
  <sheetViews>
    <sheetView zoomScaleNormal="100" workbookViewId="0">
      <selection activeCell="B7" sqref="B7"/>
    </sheetView>
  </sheetViews>
  <sheetFormatPr defaultColWidth="9.140625" defaultRowHeight="12.75" x14ac:dyDescent="0.2"/>
  <cols>
    <col min="1" max="1" width="7.7109375" style="97" customWidth="1"/>
    <col min="2" max="2" width="32.42578125" style="97" customWidth="1"/>
    <col min="3" max="3" width="49.28515625" style="79" customWidth="1"/>
    <col min="4" max="256" width="9.140625" style="79"/>
    <col min="257" max="257" width="7.7109375" style="79" customWidth="1"/>
    <col min="258" max="258" width="32.42578125" style="79" customWidth="1"/>
    <col min="259" max="259" width="49.28515625" style="79" customWidth="1"/>
    <col min="260" max="512" width="9.140625" style="79"/>
    <col min="513" max="513" width="7.7109375" style="79" customWidth="1"/>
    <col min="514" max="514" width="32.42578125" style="79" customWidth="1"/>
    <col min="515" max="515" width="49.28515625" style="79" customWidth="1"/>
    <col min="516" max="768" width="9.140625" style="79"/>
    <col min="769" max="769" width="7.7109375" style="79" customWidth="1"/>
    <col min="770" max="770" width="32.42578125" style="79" customWidth="1"/>
    <col min="771" max="771" width="49.28515625" style="79" customWidth="1"/>
    <col min="772" max="1024" width="9.140625" style="79"/>
    <col min="1025" max="1025" width="7.7109375" style="79" customWidth="1"/>
    <col min="1026" max="1026" width="32.42578125" style="79" customWidth="1"/>
    <col min="1027" max="1027" width="49.28515625" style="79" customWidth="1"/>
    <col min="1028" max="1280" width="9.140625" style="79"/>
    <col min="1281" max="1281" width="7.7109375" style="79" customWidth="1"/>
    <col min="1282" max="1282" width="32.42578125" style="79" customWidth="1"/>
    <col min="1283" max="1283" width="49.28515625" style="79" customWidth="1"/>
    <col min="1284" max="1536" width="9.140625" style="79"/>
    <col min="1537" max="1537" width="7.7109375" style="79" customWidth="1"/>
    <col min="1538" max="1538" width="32.42578125" style="79" customWidth="1"/>
    <col min="1539" max="1539" width="49.28515625" style="79" customWidth="1"/>
    <col min="1540" max="1792" width="9.140625" style="79"/>
    <col min="1793" max="1793" width="7.7109375" style="79" customWidth="1"/>
    <col min="1794" max="1794" width="32.42578125" style="79" customWidth="1"/>
    <col min="1795" max="1795" width="49.28515625" style="79" customWidth="1"/>
    <col min="1796" max="2048" width="9.140625" style="79"/>
    <col min="2049" max="2049" width="7.7109375" style="79" customWidth="1"/>
    <col min="2050" max="2050" width="32.42578125" style="79" customWidth="1"/>
    <col min="2051" max="2051" width="49.28515625" style="79" customWidth="1"/>
    <col min="2052" max="2304" width="9.140625" style="79"/>
    <col min="2305" max="2305" width="7.7109375" style="79" customWidth="1"/>
    <col min="2306" max="2306" width="32.42578125" style="79" customWidth="1"/>
    <col min="2307" max="2307" width="49.28515625" style="79" customWidth="1"/>
    <col min="2308" max="2560" width="9.140625" style="79"/>
    <col min="2561" max="2561" width="7.7109375" style="79" customWidth="1"/>
    <col min="2562" max="2562" width="32.42578125" style="79" customWidth="1"/>
    <col min="2563" max="2563" width="49.28515625" style="79" customWidth="1"/>
    <col min="2564" max="2816" width="9.140625" style="79"/>
    <col min="2817" max="2817" width="7.7109375" style="79" customWidth="1"/>
    <col min="2818" max="2818" width="32.42578125" style="79" customWidth="1"/>
    <col min="2819" max="2819" width="49.28515625" style="79" customWidth="1"/>
    <col min="2820" max="3072" width="9.140625" style="79"/>
    <col min="3073" max="3073" width="7.7109375" style="79" customWidth="1"/>
    <col min="3074" max="3074" width="32.42578125" style="79" customWidth="1"/>
    <col min="3075" max="3075" width="49.28515625" style="79" customWidth="1"/>
    <col min="3076" max="3328" width="9.140625" style="79"/>
    <col min="3329" max="3329" width="7.7109375" style="79" customWidth="1"/>
    <col min="3330" max="3330" width="32.42578125" style="79" customWidth="1"/>
    <col min="3331" max="3331" width="49.28515625" style="79" customWidth="1"/>
    <col min="3332" max="3584" width="9.140625" style="79"/>
    <col min="3585" max="3585" width="7.7109375" style="79" customWidth="1"/>
    <col min="3586" max="3586" width="32.42578125" style="79" customWidth="1"/>
    <col min="3587" max="3587" width="49.28515625" style="79" customWidth="1"/>
    <col min="3588" max="3840" width="9.140625" style="79"/>
    <col min="3841" max="3841" width="7.7109375" style="79" customWidth="1"/>
    <col min="3842" max="3842" width="32.42578125" style="79" customWidth="1"/>
    <col min="3843" max="3843" width="49.28515625" style="79" customWidth="1"/>
    <col min="3844" max="4096" width="9.140625" style="79"/>
    <col min="4097" max="4097" width="7.7109375" style="79" customWidth="1"/>
    <col min="4098" max="4098" width="32.42578125" style="79" customWidth="1"/>
    <col min="4099" max="4099" width="49.28515625" style="79" customWidth="1"/>
    <col min="4100" max="4352" width="9.140625" style="79"/>
    <col min="4353" max="4353" width="7.7109375" style="79" customWidth="1"/>
    <col min="4354" max="4354" width="32.42578125" style="79" customWidth="1"/>
    <col min="4355" max="4355" width="49.28515625" style="79" customWidth="1"/>
    <col min="4356" max="4608" width="9.140625" style="79"/>
    <col min="4609" max="4609" width="7.7109375" style="79" customWidth="1"/>
    <col min="4610" max="4610" width="32.42578125" style="79" customWidth="1"/>
    <col min="4611" max="4611" width="49.28515625" style="79" customWidth="1"/>
    <col min="4612" max="4864" width="9.140625" style="79"/>
    <col min="4865" max="4865" width="7.7109375" style="79" customWidth="1"/>
    <col min="4866" max="4866" width="32.42578125" style="79" customWidth="1"/>
    <col min="4867" max="4867" width="49.28515625" style="79" customWidth="1"/>
    <col min="4868" max="5120" width="9.140625" style="79"/>
    <col min="5121" max="5121" width="7.7109375" style="79" customWidth="1"/>
    <col min="5122" max="5122" width="32.42578125" style="79" customWidth="1"/>
    <col min="5123" max="5123" width="49.28515625" style="79" customWidth="1"/>
    <col min="5124" max="5376" width="9.140625" style="79"/>
    <col min="5377" max="5377" width="7.7109375" style="79" customWidth="1"/>
    <col min="5378" max="5378" width="32.42578125" style="79" customWidth="1"/>
    <col min="5379" max="5379" width="49.28515625" style="79" customWidth="1"/>
    <col min="5380" max="5632" width="9.140625" style="79"/>
    <col min="5633" max="5633" width="7.7109375" style="79" customWidth="1"/>
    <col min="5634" max="5634" width="32.42578125" style="79" customWidth="1"/>
    <col min="5635" max="5635" width="49.28515625" style="79" customWidth="1"/>
    <col min="5636" max="5888" width="9.140625" style="79"/>
    <col min="5889" max="5889" width="7.7109375" style="79" customWidth="1"/>
    <col min="5890" max="5890" width="32.42578125" style="79" customWidth="1"/>
    <col min="5891" max="5891" width="49.28515625" style="79" customWidth="1"/>
    <col min="5892" max="6144" width="9.140625" style="79"/>
    <col min="6145" max="6145" width="7.7109375" style="79" customWidth="1"/>
    <col min="6146" max="6146" width="32.42578125" style="79" customWidth="1"/>
    <col min="6147" max="6147" width="49.28515625" style="79" customWidth="1"/>
    <col min="6148" max="6400" width="9.140625" style="79"/>
    <col min="6401" max="6401" width="7.7109375" style="79" customWidth="1"/>
    <col min="6402" max="6402" width="32.42578125" style="79" customWidth="1"/>
    <col min="6403" max="6403" width="49.28515625" style="79" customWidth="1"/>
    <col min="6404" max="6656" width="9.140625" style="79"/>
    <col min="6657" max="6657" width="7.7109375" style="79" customWidth="1"/>
    <col min="6658" max="6658" width="32.42578125" style="79" customWidth="1"/>
    <col min="6659" max="6659" width="49.28515625" style="79" customWidth="1"/>
    <col min="6660" max="6912" width="9.140625" style="79"/>
    <col min="6913" max="6913" width="7.7109375" style="79" customWidth="1"/>
    <col min="6914" max="6914" width="32.42578125" style="79" customWidth="1"/>
    <col min="6915" max="6915" width="49.28515625" style="79" customWidth="1"/>
    <col min="6916" max="7168" width="9.140625" style="79"/>
    <col min="7169" max="7169" width="7.7109375" style="79" customWidth="1"/>
    <col min="7170" max="7170" width="32.42578125" style="79" customWidth="1"/>
    <col min="7171" max="7171" width="49.28515625" style="79" customWidth="1"/>
    <col min="7172" max="7424" width="9.140625" style="79"/>
    <col min="7425" max="7425" width="7.7109375" style="79" customWidth="1"/>
    <col min="7426" max="7426" width="32.42578125" style="79" customWidth="1"/>
    <col min="7427" max="7427" width="49.28515625" style="79" customWidth="1"/>
    <col min="7428" max="7680" width="9.140625" style="79"/>
    <col min="7681" max="7681" width="7.7109375" style="79" customWidth="1"/>
    <col min="7682" max="7682" width="32.42578125" style="79" customWidth="1"/>
    <col min="7683" max="7683" width="49.28515625" style="79" customWidth="1"/>
    <col min="7684" max="7936" width="9.140625" style="79"/>
    <col min="7937" max="7937" width="7.7109375" style="79" customWidth="1"/>
    <col min="7938" max="7938" width="32.42578125" style="79" customWidth="1"/>
    <col min="7939" max="7939" width="49.28515625" style="79" customWidth="1"/>
    <col min="7940" max="8192" width="9.140625" style="79"/>
    <col min="8193" max="8193" width="7.7109375" style="79" customWidth="1"/>
    <col min="8194" max="8194" width="32.42578125" style="79" customWidth="1"/>
    <col min="8195" max="8195" width="49.28515625" style="79" customWidth="1"/>
    <col min="8196" max="8448" width="9.140625" style="79"/>
    <col min="8449" max="8449" width="7.7109375" style="79" customWidth="1"/>
    <col min="8450" max="8450" width="32.42578125" style="79" customWidth="1"/>
    <col min="8451" max="8451" width="49.28515625" style="79" customWidth="1"/>
    <col min="8452" max="8704" width="9.140625" style="79"/>
    <col min="8705" max="8705" width="7.7109375" style="79" customWidth="1"/>
    <col min="8706" max="8706" width="32.42578125" style="79" customWidth="1"/>
    <col min="8707" max="8707" width="49.28515625" style="79" customWidth="1"/>
    <col min="8708" max="8960" width="9.140625" style="79"/>
    <col min="8961" max="8961" width="7.7109375" style="79" customWidth="1"/>
    <col min="8962" max="8962" width="32.42578125" style="79" customWidth="1"/>
    <col min="8963" max="8963" width="49.28515625" style="79" customWidth="1"/>
    <col min="8964" max="9216" width="9.140625" style="79"/>
    <col min="9217" max="9217" width="7.7109375" style="79" customWidth="1"/>
    <col min="9218" max="9218" width="32.42578125" style="79" customWidth="1"/>
    <col min="9219" max="9219" width="49.28515625" style="79" customWidth="1"/>
    <col min="9220" max="9472" width="9.140625" style="79"/>
    <col min="9473" max="9473" width="7.7109375" style="79" customWidth="1"/>
    <col min="9474" max="9474" width="32.42578125" style="79" customWidth="1"/>
    <col min="9475" max="9475" width="49.28515625" style="79" customWidth="1"/>
    <col min="9476" max="9728" width="9.140625" style="79"/>
    <col min="9729" max="9729" width="7.7109375" style="79" customWidth="1"/>
    <col min="9730" max="9730" width="32.42578125" style="79" customWidth="1"/>
    <col min="9731" max="9731" width="49.28515625" style="79" customWidth="1"/>
    <col min="9732" max="9984" width="9.140625" style="79"/>
    <col min="9985" max="9985" width="7.7109375" style="79" customWidth="1"/>
    <col min="9986" max="9986" width="32.42578125" style="79" customWidth="1"/>
    <col min="9987" max="9987" width="49.28515625" style="79" customWidth="1"/>
    <col min="9988" max="10240" width="9.140625" style="79"/>
    <col min="10241" max="10241" width="7.7109375" style="79" customWidth="1"/>
    <col min="10242" max="10242" width="32.42578125" style="79" customWidth="1"/>
    <col min="10243" max="10243" width="49.28515625" style="79" customWidth="1"/>
    <col min="10244" max="10496" width="9.140625" style="79"/>
    <col min="10497" max="10497" width="7.7109375" style="79" customWidth="1"/>
    <col min="10498" max="10498" width="32.42578125" style="79" customWidth="1"/>
    <col min="10499" max="10499" width="49.28515625" style="79" customWidth="1"/>
    <col min="10500" max="10752" width="9.140625" style="79"/>
    <col min="10753" max="10753" width="7.7109375" style="79" customWidth="1"/>
    <col min="10754" max="10754" width="32.42578125" style="79" customWidth="1"/>
    <col min="10755" max="10755" width="49.28515625" style="79" customWidth="1"/>
    <col min="10756" max="11008" width="9.140625" style="79"/>
    <col min="11009" max="11009" width="7.7109375" style="79" customWidth="1"/>
    <col min="11010" max="11010" width="32.42578125" style="79" customWidth="1"/>
    <col min="11011" max="11011" width="49.28515625" style="79" customWidth="1"/>
    <col min="11012" max="11264" width="9.140625" style="79"/>
    <col min="11265" max="11265" width="7.7109375" style="79" customWidth="1"/>
    <col min="11266" max="11266" width="32.42578125" style="79" customWidth="1"/>
    <col min="11267" max="11267" width="49.28515625" style="79" customWidth="1"/>
    <col min="11268" max="11520" width="9.140625" style="79"/>
    <col min="11521" max="11521" width="7.7109375" style="79" customWidth="1"/>
    <col min="11522" max="11522" width="32.42578125" style="79" customWidth="1"/>
    <col min="11523" max="11523" width="49.28515625" style="79" customWidth="1"/>
    <col min="11524" max="11776" width="9.140625" style="79"/>
    <col min="11777" max="11777" width="7.7109375" style="79" customWidth="1"/>
    <col min="11778" max="11778" width="32.42578125" style="79" customWidth="1"/>
    <col min="11779" max="11779" width="49.28515625" style="79" customWidth="1"/>
    <col min="11780" max="12032" width="9.140625" style="79"/>
    <col min="12033" max="12033" width="7.7109375" style="79" customWidth="1"/>
    <col min="12034" max="12034" width="32.42578125" style="79" customWidth="1"/>
    <col min="12035" max="12035" width="49.28515625" style="79" customWidth="1"/>
    <col min="12036" max="12288" width="9.140625" style="79"/>
    <col min="12289" max="12289" width="7.7109375" style="79" customWidth="1"/>
    <col min="12290" max="12290" width="32.42578125" style="79" customWidth="1"/>
    <col min="12291" max="12291" width="49.28515625" style="79" customWidth="1"/>
    <col min="12292" max="12544" width="9.140625" style="79"/>
    <col min="12545" max="12545" width="7.7109375" style="79" customWidth="1"/>
    <col min="12546" max="12546" width="32.42578125" style="79" customWidth="1"/>
    <col min="12547" max="12547" width="49.28515625" style="79" customWidth="1"/>
    <col min="12548" max="12800" width="9.140625" style="79"/>
    <col min="12801" max="12801" width="7.7109375" style="79" customWidth="1"/>
    <col min="12802" max="12802" width="32.42578125" style="79" customWidth="1"/>
    <col min="12803" max="12803" width="49.28515625" style="79" customWidth="1"/>
    <col min="12804" max="13056" width="9.140625" style="79"/>
    <col min="13057" max="13057" width="7.7109375" style="79" customWidth="1"/>
    <col min="13058" max="13058" width="32.42578125" style="79" customWidth="1"/>
    <col min="13059" max="13059" width="49.28515625" style="79" customWidth="1"/>
    <col min="13060" max="13312" width="9.140625" style="79"/>
    <col min="13313" max="13313" width="7.7109375" style="79" customWidth="1"/>
    <col min="13314" max="13314" width="32.42578125" style="79" customWidth="1"/>
    <col min="13315" max="13315" width="49.28515625" style="79" customWidth="1"/>
    <col min="13316" max="13568" width="9.140625" style="79"/>
    <col min="13569" max="13569" width="7.7109375" style="79" customWidth="1"/>
    <col min="13570" max="13570" width="32.42578125" style="79" customWidth="1"/>
    <col min="13571" max="13571" width="49.28515625" style="79" customWidth="1"/>
    <col min="13572" max="13824" width="9.140625" style="79"/>
    <col min="13825" max="13825" width="7.7109375" style="79" customWidth="1"/>
    <col min="13826" max="13826" width="32.42578125" style="79" customWidth="1"/>
    <col min="13827" max="13827" width="49.28515625" style="79" customWidth="1"/>
    <col min="13828" max="14080" width="9.140625" style="79"/>
    <col min="14081" max="14081" width="7.7109375" style="79" customWidth="1"/>
    <col min="14082" max="14082" width="32.42578125" style="79" customWidth="1"/>
    <col min="14083" max="14083" width="49.28515625" style="79" customWidth="1"/>
    <col min="14084" max="14336" width="9.140625" style="79"/>
    <col min="14337" max="14337" width="7.7109375" style="79" customWidth="1"/>
    <col min="14338" max="14338" width="32.42578125" style="79" customWidth="1"/>
    <col min="14339" max="14339" width="49.28515625" style="79" customWidth="1"/>
    <col min="14340" max="14592" width="9.140625" style="79"/>
    <col min="14593" max="14593" width="7.7109375" style="79" customWidth="1"/>
    <col min="14594" max="14594" width="32.42578125" style="79" customWidth="1"/>
    <col min="14595" max="14595" width="49.28515625" style="79" customWidth="1"/>
    <col min="14596" max="14848" width="9.140625" style="79"/>
    <col min="14849" max="14849" width="7.7109375" style="79" customWidth="1"/>
    <col min="14850" max="14850" width="32.42578125" style="79" customWidth="1"/>
    <col min="14851" max="14851" width="49.28515625" style="79" customWidth="1"/>
    <col min="14852" max="15104" width="9.140625" style="79"/>
    <col min="15105" max="15105" width="7.7109375" style="79" customWidth="1"/>
    <col min="15106" max="15106" width="32.42578125" style="79" customWidth="1"/>
    <col min="15107" max="15107" width="49.28515625" style="79" customWidth="1"/>
    <col min="15108" max="15360" width="9.140625" style="79"/>
    <col min="15361" max="15361" width="7.7109375" style="79" customWidth="1"/>
    <col min="15362" max="15362" width="32.42578125" style="79" customWidth="1"/>
    <col min="15363" max="15363" width="49.28515625" style="79" customWidth="1"/>
    <col min="15364" max="15616" width="9.140625" style="79"/>
    <col min="15617" max="15617" width="7.7109375" style="79" customWidth="1"/>
    <col min="15618" max="15618" width="32.42578125" style="79" customWidth="1"/>
    <col min="15619" max="15619" width="49.28515625" style="79" customWidth="1"/>
    <col min="15620" max="15872" width="9.140625" style="79"/>
    <col min="15873" max="15873" width="7.7109375" style="79" customWidth="1"/>
    <col min="15874" max="15874" width="32.42578125" style="79" customWidth="1"/>
    <col min="15875" max="15875" width="49.28515625" style="79" customWidth="1"/>
    <col min="15876" max="16128" width="9.140625" style="79"/>
    <col min="16129" max="16129" width="7.7109375" style="79" customWidth="1"/>
    <col min="16130" max="16130" width="32.42578125" style="79" customWidth="1"/>
    <col min="16131" max="16131" width="49.28515625" style="79" customWidth="1"/>
    <col min="16132" max="16384" width="9.140625" style="79"/>
  </cols>
  <sheetData>
    <row r="1" spans="1:3" s="43" customFormat="1" x14ac:dyDescent="0.2">
      <c r="A1" s="465" t="s">
        <v>904</v>
      </c>
      <c r="B1" s="465"/>
      <c r="C1" s="465"/>
    </row>
    <row r="2" spans="1:3" s="43" customFormat="1" x14ac:dyDescent="0.2">
      <c r="A2" s="25"/>
      <c r="B2" s="44"/>
      <c r="C2" s="25" t="s">
        <v>237</v>
      </c>
    </row>
    <row r="3" spans="1:3" s="43" customFormat="1" x14ac:dyDescent="0.2">
      <c r="A3" s="25"/>
      <c r="B3" s="25"/>
      <c r="C3" s="25" t="s">
        <v>57</v>
      </c>
    </row>
    <row r="4" spans="1:3" s="43" customFormat="1" x14ac:dyDescent="0.2">
      <c r="A4" s="465" t="s">
        <v>238</v>
      </c>
      <c r="B4" s="465"/>
      <c r="C4" s="465"/>
    </row>
    <row r="5" spans="1:3" s="43" customFormat="1" x14ac:dyDescent="0.2">
      <c r="A5" s="465" t="s">
        <v>52</v>
      </c>
      <c r="B5" s="465"/>
      <c r="C5" s="465"/>
    </row>
    <row r="6" spans="1:3" s="43" customFormat="1" x14ac:dyDescent="0.2">
      <c r="A6" s="495" t="s">
        <v>239</v>
      </c>
      <c r="B6" s="495"/>
      <c r="C6" s="495"/>
    </row>
    <row r="7" spans="1:3" s="43" customFormat="1" x14ac:dyDescent="0.2">
      <c r="A7" s="75"/>
      <c r="B7" s="75"/>
      <c r="C7" s="75" t="s">
        <v>902</v>
      </c>
    </row>
    <row r="8" spans="1:3" s="43" customFormat="1" ht="60" customHeight="1" x14ac:dyDescent="0.25">
      <c r="A8" s="496" t="s">
        <v>672</v>
      </c>
      <c r="B8" s="496"/>
      <c r="C8" s="496"/>
    </row>
    <row r="9" spans="1:3" x14ac:dyDescent="0.2">
      <c r="A9" s="80"/>
      <c r="B9" s="80"/>
      <c r="C9" s="80"/>
    </row>
    <row r="10" spans="1:3" ht="25.5" x14ac:dyDescent="0.2">
      <c r="A10" s="81" t="s">
        <v>240</v>
      </c>
      <c r="B10" s="81" t="s">
        <v>241</v>
      </c>
      <c r="C10" s="81" t="s">
        <v>34</v>
      </c>
    </row>
    <row r="11" spans="1:3" ht="40.15" customHeight="1" x14ac:dyDescent="0.2">
      <c r="A11" s="82" t="s">
        <v>242</v>
      </c>
      <c r="B11" s="82"/>
      <c r="C11" s="37" t="s">
        <v>243</v>
      </c>
    </row>
    <row r="12" spans="1:3" s="86" customFormat="1" ht="45" customHeight="1" x14ac:dyDescent="0.25">
      <c r="A12" s="83" t="s">
        <v>242</v>
      </c>
      <c r="B12" s="84" t="s">
        <v>244</v>
      </c>
      <c r="C12" s="85" t="s">
        <v>245</v>
      </c>
    </row>
    <row r="13" spans="1:3" s="87" customFormat="1" ht="38.25" x14ac:dyDescent="0.25">
      <c r="A13" s="83" t="s">
        <v>242</v>
      </c>
      <c r="B13" s="84" t="s">
        <v>246</v>
      </c>
      <c r="C13" s="85" t="s">
        <v>247</v>
      </c>
    </row>
    <row r="14" spans="1:3" s="87" customFormat="1" ht="38.25" x14ac:dyDescent="0.25">
      <c r="A14" s="83" t="s">
        <v>242</v>
      </c>
      <c r="B14" s="84" t="s">
        <v>248</v>
      </c>
      <c r="C14" s="85" t="s">
        <v>249</v>
      </c>
    </row>
    <row r="15" spans="1:3" s="87" customFormat="1" ht="51" x14ac:dyDescent="0.25">
      <c r="A15" s="83" t="s">
        <v>242</v>
      </c>
      <c r="B15" s="84" t="s">
        <v>250</v>
      </c>
      <c r="C15" s="85" t="s">
        <v>251</v>
      </c>
    </row>
    <row r="16" spans="1:3" s="87" customFormat="1" ht="25.5" x14ac:dyDescent="0.25">
      <c r="A16" s="83" t="s">
        <v>242</v>
      </c>
      <c r="B16" s="88" t="s">
        <v>252</v>
      </c>
      <c r="C16" s="78" t="s">
        <v>253</v>
      </c>
    </row>
    <row r="17" spans="1:3" s="87" customFormat="1" ht="38.25" x14ac:dyDescent="0.2">
      <c r="A17" s="83" t="s">
        <v>242</v>
      </c>
      <c r="B17" s="83" t="s">
        <v>254</v>
      </c>
      <c r="C17" s="89" t="s">
        <v>255</v>
      </c>
    </row>
    <row r="18" spans="1:3" s="87" customFormat="1" ht="51" x14ac:dyDescent="0.2">
      <c r="A18" s="83" t="s">
        <v>242</v>
      </c>
      <c r="B18" s="90" t="s">
        <v>256</v>
      </c>
      <c r="C18" s="91" t="s">
        <v>257</v>
      </c>
    </row>
    <row r="19" spans="1:3" s="73" customFormat="1" x14ac:dyDescent="0.25">
      <c r="A19" s="92"/>
      <c r="B19" s="92"/>
      <c r="C19" s="93"/>
    </row>
    <row r="20" spans="1:3" s="73" customFormat="1" x14ac:dyDescent="0.25">
      <c r="A20" s="94"/>
      <c r="B20" s="94"/>
      <c r="C20" s="95"/>
    </row>
    <row r="21" spans="1:3" s="73" customFormat="1" x14ac:dyDescent="0.25">
      <c r="A21" s="94"/>
      <c r="B21" s="94"/>
      <c r="C21" s="95"/>
    </row>
    <row r="22" spans="1:3" s="73" customFormat="1" x14ac:dyDescent="0.25">
      <c r="A22" s="94"/>
      <c r="B22" s="94"/>
      <c r="C22" s="95"/>
    </row>
    <row r="23" spans="1:3" s="73" customFormat="1" x14ac:dyDescent="0.25">
      <c r="A23" s="94"/>
      <c r="B23" s="94"/>
      <c r="C23" s="95"/>
    </row>
    <row r="24" spans="1:3" s="73" customFormat="1" x14ac:dyDescent="0.25">
      <c r="A24" s="94"/>
      <c r="B24" s="94"/>
      <c r="C24" s="95"/>
    </row>
    <row r="25" spans="1:3" s="73" customFormat="1" x14ac:dyDescent="0.25">
      <c r="A25" s="94"/>
      <c r="B25" s="94"/>
      <c r="C25" s="95"/>
    </row>
    <row r="26" spans="1:3" s="73" customFormat="1" x14ac:dyDescent="0.25">
      <c r="A26" s="94"/>
      <c r="B26" s="94"/>
      <c r="C26" s="95"/>
    </row>
    <row r="27" spans="1:3" s="73" customFormat="1" x14ac:dyDescent="0.25">
      <c r="A27" s="94"/>
      <c r="B27" s="94"/>
      <c r="C27" s="95"/>
    </row>
    <row r="28" spans="1:3" s="73" customFormat="1" x14ac:dyDescent="0.25">
      <c r="A28" s="94"/>
      <c r="B28" s="94"/>
      <c r="C28" s="95"/>
    </row>
    <row r="29" spans="1:3" s="73" customFormat="1" x14ac:dyDescent="0.25">
      <c r="A29" s="94"/>
      <c r="B29" s="94"/>
      <c r="C29" s="95"/>
    </row>
    <row r="30" spans="1:3" s="73" customFormat="1" x14ac:dyDescent="0.25">
      <c r="A30" s="94"/>
      <c r="B30" s="94"/>
      <c r="C30" s="95"/>
    </row>
    <row r="31" spans="1:3" s="73" customFormat="1" x14ac:dyDescent="0.25">
      <c r="A31" s="94"/>
      <c r="B31" s="94"/>
      <c r="C31" s="95"/>
    </row>
    <row r="32" spans="1:3" s="73" customFormat="1" x14ac:dyDescent="0.25">
      <c r="A32" s="94"/>
      <c r="B32" s="94"/>
      <c r="C32" s="95"/>
    </row>
    <row r="33" spans="1:3" s="73" customFormat="1" x14ac:dyDescent="0.25">
      <c r="A33" s="94"/>
      <c r="B33" s="94"/>
      <c r="C33" s="95"/>
    </row>
    <row r="34" spans="1:3" s="73" customFormat="1" x14ac:dyDescent="0.25">
      <c r="A34" s="94"/>
      <c r="B34" s="94"/>
      <c r="C34" s="95"/>
    </row>
    <row r="35" spans="1:3" s="73" customFormat="1" x14ac:dyDescent="0.25">
      <c r="A35" s="94"/>
      <c r="B35" s="94"/>
      <c r="C35" s="95"/>
    </row>
    <row r="36" spans="1:3" s="73" customFormat="1" x14ac:dyDescent="0.25">
      <c r="A36" s="94"/>
      <c r="B36" s="94"/>
      <c r="C36" s="95"/>
    </row>
    <row r="37" spans="1:3" s="73" customFormat="1" x14ac:dyDescent="0.25">
      <c r="A37" s="94"/>
      <c r="B37" s="94"/>
      <c r="C37" s="95"/>
    </row>
    <row r="38" spans="1:3" s="73" customFormat="1" x14ac:dyDescent="0.25">
      <c r="A38" s="94"/>
      <c r="B38" s="94"/>
      <c r="C38" s="95"/>
    </row>
    <row r="39" spans="1:3" s="73" customFormat="1" x14ac:dyDescent="0.25">
      <c r="A39" s="94"/>
      <c r="B39" s="94"/>
      <c r="C39" s="95"/>
    </row>
    <row r="40" spans="1:3" s="73" customFormat="1" x14ac:dyDescent="0.25">
      <c r="A40" s="94"/>
      <c r="B40" s="94"/>
      <c r="C40" s="95"/>
    </row>
    <row r="41" spans="1:3" s="73" customFormat="1" x14ac:dyDescent="0.25">
      <c r="A41" s="94"/>
      <c r="B41" s="94"/>
      <c r="C41" s="95"/>
    </row>
    <row r="42" spans="1:3" s="73" customFormat="1" x14ac:dyDescent="0.25">
      <c r="A42" s="94"/>
      <c r="B42" s="94"/>
      <c r="C42" s="95"/>
    </row>
    <row r="43" spans="1:3" s="73" customFormat="1" x14ac:dyDescent="0.25">
      <c r="A43" s="94"/>
      <c r="B43" s="94"/>
      <c r="C43" s="95"/>
    </row>
    <row r="44" spans="1:3" s="73" customFormat="1" x14ac:dyDescent="0.25">
      <c r="A44" s="94"/>
      <c r="B44" s="94"/>
      <c r="C44" s="95"/>
    </row>
    <row r="45" spans="1:3" s="73" customFormat="1" x14ac:dyDescent="0.25">
      <c r="A45" s="94"/>
      <c r="B45" s="94"/>
      <c r="C45" s="95"/>
    </row>
    <row r="46" spans="1:3" s="73" customFormat="1" x14ac:dyDescent="0.25">
      <c r="A46" s="94"/>
      <c r="B46" s="94"/>
      <c r="C46" s="95"/>
    </row>
    <row r="47" spans="1:3" s="73" customFormat="1" x14ac:dyDescent="0.25">
      <c r="A47" s="94"/>
      <c r="B47" s="94"/>
      <c r="C47" s="95"/>
    </row>
    <row r="48" spans="1:3" s="73" customFormat="1" x14ac:dyDescent="0.25">
      <c r="A48" s="94"/>
      <c r="B48" s="94"/>
      <c r="C48" s="95"/>
    </row>
    <row r="49" spans="1:3" s="73" customFormat="1" x14ac:dyDescent="0.25">
      <c r="A49" s="94"/>
      <c r="B49" s="94"/>
      <c r="C49" s="95"/>
    </row>
    <row r="50" spans="1:3" s="73" customFormat="1" x14ac:dyDescent="0.25">
      <c r="A50" s="94"/>
      <c r="B50" s="94"/>
      <c r="C50" s="95"/>
    </row>
    <row r="51" spans="1:3" s="73" customFormat="1" x14ac:dyDescent="0.25">
      <c r="A51" s="94"/>
      <c r="B51" s="94"/>
      <c r="C51" s="95"/>
    </row>
    <row r="52" spans="1:3" s="73" customFormat="1" x14ac:dyDescent="0.25">
      <c r="A52" s="94"/>
      <c r="B52" s="94"/>
      <c r="C52" s="95"/>
    </row>
    <row r="53" spans="1:3" s="73" customFormat="1" x14ac:dyDescent="0.25">
      <c r="A53" s="94"/>
      <c r="B53" s="94"/>
      <c r="C53" s="95"/>
    </row>
    <row r="54" spans="1:3" s="73" customFormat="1" x14ac:dyDescent="0.25">
      <c r="A54" s="94"/>
      <c r="B54" s="94"/>
      <c r="C54" s="95"/>
    </row>
    <row r="55" spans="1:3" s="73" customFormat="1" x14ac:dyDescent="0.25">
      <c r="A55" s="94"/>
      <c r="B55" s="94"/>
      <c r="C55" s="95"/>
    </row>
    <row r="56" spans="1:3" s="73" customFormat="1" x14ac:dyDescent="0.25">
      <c r="A56" s="94"/>
      <c r="B56" s="94"/>
      <c r="C56" s="95"/>
    </row>
    <row r="57" spans="1:3" s="73" customFormat="1" x14ac:dyDescent="0.25">
      <c r="A57" s="94"/>
      <c r="B57" s="94"/>
      <c r="C57" s="95"/>
    </row>
    <row r="58" spans="1:3" s="73" customFormat="1" x14ac:dyDescent="0.25">
      <c r="A58" s="94"/>
      <c r="B58" s="94"/>
      <c r="C58" s="95"/>
    </row>
    <row r="59" spans="1:3" s="73" customFormat="1" x14ac:dyDescent="0.25">
      <c r="A59" s="94"/>
      <c r="B59" s="94"/>
      <c r="C59" s="95"/>
    </row>
    <row r="60" spans="1:3" s="73" customFormat="1" x14ac:dyDescent="0.25">
      <c r="A60" s="94"/>
      <c r="B60" s="94"/>
      <c r="C60" s="95"/>
    </row>
    <row r="61" spans="1:3" s="73" customFormat="1" x14ac:dyDescent="0.25">
      <c r="A61" s="94"/>
      <c r="B61" s="94"/>
      <c r="C61" s="95"/>
    </row>
    <row r="62" spans="1:3" s="73" customFormat="1" x14ac:dyDescent="0.25">
      <c r="A62" s="94"/>
      <c r="B62" s="94"/>
      <c r="C62" s="95"/>
    </row>
    <row r="63" spans="1:3" s="73" customFormat="1" x14ac:dyDescent="0.25">
      <c r="A63" s="94"/>
      <c r="B63" s="94"/>
      <c r="C63" s="95"/>
    </row>
    <row r="64" spans="1:3" s="73" customFormat="1" x14ac:dyDescent="0.25">
      <c r="A64" s="94"/>
      <c r="B64" s="94"/>
      <c r="C64" s="95"/>
    </row>
    <row r="65" spans="1:3" s="73" customFormat="1" x14ac:dyDescent="0.25">
      <c r="A65" s="94"/>
      <c r="B65" s="94"/>
      <c r="C65" s="95"/>
    </row>
    <row r="66" spans="1:3" s="73" customFormat="1" x14ac:dyDescent="0.25">
      <c r="A66" s="94"/>
      <c r="B66" s="94"/>
      <c r="C66" s="95"/>
    </row>
    <row r="67" spans="1:3" s="73" customFormat="1" x14ac:dyDescent="0.25">
      <c r="A67" s="94"/>
      <c r="B67" s="94"/>
      <c r="C67" s="95"/>
    </row>
    <row r="68" spans="1:3" s="73" customFormat="1" x14ac:dyDescent="0.25">
      <c r="A68" s="94"/>
      <c r="B68" s="94"/>
      <c r="C68" s="95"/>
    </row>
    <row r="69" spans="1:3" s="73" customFormat="1" x14ac:dyDescent="0.25">
      <c r="A69" s="94"/>
      <c r="B69" s="94"/>
      <c r="C69" s="95"/>
    </row>
    <row r="70" spans="1:3" s="73" customFormat="1" x14ac:dyDescent="0.25">
      <c r="A70" s="94"/>
      <c r="B70" s="94"/>
      <c r="C70" s="95"/>
    </row>
    <row r="71" spans="1:3" s="73" customFormat="1" x14ac:dyDescent="0.25">
      <c r="A71" s="94"/>
      <c r="B71" s="94"/>
      <c r="C71" s="95"/>
    </row>
    <row r="72" spans="1:3" s="73" customFormat="1" x14ac:dyDescent="0.25">
      <c r="A72" s="94"/>
      <c r="B72" s="94"/>
      <c r="C72" s="95"/>
    </row>
    <row r="73" spans="1:3" s="73" customFormat="1" x14ac:dyDescent="0.25">
      <c r="A73" s="94"/>
      <c r="B73" s="94"/>
      <c r="C73" s="95"/>
    </row>
    <row r="74" spans="1:3" s="73" customFormat="1" x14ac:dyDescent="0.25">
      <c r="A74" s="94"/>
      <c r="B74" s="94"/>
      <c r="C74" s="95"/>
    </row>
    <row r="75" spans="1:3" s="73" customFormat="1" x14ac:dyDescent="0.25">
      <c r="A75" s="94"/>
      <c r="B75" s="94"/>
      <c r="C75" s="95"/>
    </row>
    <row r="76" spans="1:3" s="73" customFormat="1" x14ac:dyDescent="0.25">
      <c r="A76" s="94"/>
      <c r="B76" s="94"/>
      <c r="C76" s="95"/>
    </row>
    <row r="77" spans="1:3" s="73" customFormat="1" x14ac:dyDescent="0.25">
      <c r="A77" s="94"/>
      <c r="B77" s="94"/>
      <c r="C77" s="95"/>
    </row>
    <row r="78" spans="1:3" s="73" customFormat="1" x14ac:dyDescent="0.25">
      <c r="A78" s="94"/>
      <c r="B78" s="94"/>
      <c r="C78" s="95"/>
    </row>
    <row r="79" spans="1:3" s="73" customFormat="1" x14ac:dyDescent="0.25">
      <c r="A79" s="94"/>
      <c r="B79" s="94"/>
      <c r="C79" s="95"/>
    </row>
    <row r="80" spans="1:3" s="73" customFormat="1" x14ac:dyDescent="0.25">
      <c r="A80" s="94"/>
      <c r="B80" s="94"/>
      <c r="C80" s="95"/>
    </row>
    <row r="81" spans="1:3" s="73" customFormat="1" x14ac:dyDescent="0.25">
      <c r="A81" s="94"/>
      <c r="B81" s="94"/>
      <c r="C81" s="95"/>
    </row>
    <row r="82" spans="1:3" s="73" customFormat="1" x14ac:dyDescent="0.25">
      <c r="A82" s="94"/>
      <c r="B82" s="94"/>
      <c r="C82" s="95"/>
    </row>
    <row r="83" spans="1:3" s="73" customFormat="1" x14ac:dyDescent="0.25">
      <c r="A83" s="94"/>
      <c r="B83" s="94"/>
      <c r="C83" s="95"/>
    </row>
    <row r="84" spans="1:3" s="73" customFormat="1" x14ac:dyDescent="0.25">
      <c r="A84" s="94"/>
      <c r="B84" s="94"/>
      <c r="C84" s="95"/>
    </row>
    <row r="85" spans="1:3" s="73" customFormat="1" x14ac:dyDescent="0.25">
      <c r="A85" s="94"/>
      <c r="B85" s="94"/>
      <c r="C85" s="95"/>
    </row>
    <row r="86" spans="1:3" s="73" customFormat="1" x14ac:dyDescent="0.25">
      <c r="A86" s="94"/>
      <c r="B86" s="94"/>
      <c r="C86" s="95"/>
    </row>
    <row r="87" spans="1:3" s="73" customFormat="1" x14ac:dyDescent="0.25">
      <c r="A87" s="94"/>
      <c r="B87" s="94"/>
      <c r="C87" s="95"/>
    </row>
    <row r="88" spans="1:3" s="73" customFormat="1" x14ac:dyDescent="0.25">
      <c r="A88" s="94"/>
      <c r="B88" s="94"/>
      <c r="C88" s="95"/>
    </row>
    <row r="89" spans="1:3" s="73" customFormat="1" x14ac:dyDescent="0.25">
      <c r="A89" s="94"/>
      <c r="B89" s="94"/>
      <c r="C89" s="95"/>
    </row>
    <row r="90" spans="1:3" s="73" customFormat="1" x14ac:dyDescent="0.25">
      <c r="A90" s="94"/>
      <c r="B90" s="94"/>
      <c r="C90" s="95"/>
    </row>
    <row r="91" spans="1:3" s="73" customFormat="1" x14ac:dyDescent="0.25">
      <c r="A91" s="94"/>
      <c r="B91" s="94"/>
      <c r="C91" s="95"/>
    </row>
    <row r="92" spans="1:3" s="73" customFormat="1" x14ac:dyDescent="0.25">
      <c r="A92" s="94"/>
      <c r="B92" s="94"/>
      <c r="C92" s="95"/>
    </row>
    <row r="93" spans="1:3" s="73" customFormat="1" x14ac:dyDescent="0.25">
      <c r="A93" s="94"/>
      <c r="B93" s="94"/>
      <c r="C93" s="95"/>
    </row>
    <row r="94" spans="1:3" s="73" customFormat="1" x14ac:dyDescent="0.25">
      <c r="A94" s="94"/>
      <c r="B94" s="94"/>
      <c r="C94" s="95"/>
    </row>
    <row r="95" spans="1:3" s="73" customFormat="1" x14ac:dyDescent="0.25">
      <c r="A95" s="94"/>
      <c r="B95" s="94"/>
      <c r="C95" s="95"/>
    </row>
    <row r="96" spans="1:3" s="73" customFormat="1" x14ac:dyDescent="0.25">
      <c r="A96" s="94"/>
      <c r="B96" s="94"/>
      <c r="C96" s="95"/>
    </row>
    <row r="97" spans="1:3" s="73" customFormat="1" x14ac:dyDescent="0.25">
      <c r="A97" s="94"/>
      <c r="B97" s="94"/>
      <c r="C97" s="95"/>
    </row>
    <row r="98" spans="1:3" s="73" customFormat="1" x14ac:dyDescent="0.25">
      <c r="A98" s="94"/>
      <c r="B98" s="94"/>
      <c r="C98" s="95"/>
    </row>
    <row r="99" spans="1:3" s="73" customFormat="1" x14ac:dyDescent="0.25">
      <c r="A99" s="94"/>
      <c r="B99" s="94"/>
      <c r="C99" s="95"/>
    </row>
    <row r="100" spans="1:3" s="73" customFormat="1" x14ac:dyDescent="0.25">
      <c r="A100" s="94"/>
      <c r="B100" s="94"/>
      <c r="C100" s="95"/>
    </row>
    <row r="101" spans="1:3" s="73" customFormat="1" x14ac:dyDescent="0.25">
      <c r="A101" s="94"/>
      <c r="B101" s="94"/>
      <c r="C101" s="95"/>
    </row>
    <row r="102" spans="1:3" s="73" customFormat="1" x14ac:dyDescent="0.25">
      <c r="A102" s="94"/>
      <c r="B102" s="94"/>
      <c r="C102" s="95"/>
    </row>
    <row r="103" spans="1:3" s="73" customFormat="1" x14ac:dyDescent="0.25">
      <c r="A103" s="94"/>
      <c r="B103" s="94"/>
      <c r="C103" s="95"/>
    </row>
    <row r="104" spans="1:3" s="73" customFormat="1" x14ac:dyDescent="0.25">
      <c r="A104" s="94"/>
      <c r="B104" s="94"/>
      <c r="C104" s="95"/>
    </row>
    <row r="105" spans="1:3" s="73" customFormat="1" x14ac:dyDescent="0.25">
      <c r="A105" s="94"/>
      <c r="B105" s="94"/>
      <c r="C105" s="95"/>
    </row>
    <row r="106" spans="1:3" s="73" customFormat="1" x14ac:dyDescent="0.25">
      <c r="A106" s="94"/>
      <c r="B106" s="94"/>
      <c r="C106" s="95"/>
    </row>
    <row r="107" spans="1:3" s="73" customFormat="1" x14ac:dyDescent="0.25">
      <c r="A107" s="94"/>
      <c r="B107" s="94"/>
      <c r="C107" s="95"/>
    </row>
    <row r="108" spans="1:3" s="73" customFormat="1" x14ac:dyDescent="0.25">
      <c r="A108" s="94"/>
      <c r="B108" s="94"/>
      <c r="C108" s="95"/>
    </row>
    <row r="109" spans="1:3" s="73" customFormat="1" x14ac:dyDescent="0.25">
      <c r="A109" s="94"/>
      <c r="B109" s="94"/>
      <c r="C109" s="95"/>
    </row>
    <row r="110" spans="1:3" s="73" customFormat="1" x14ac:dyDescent="0.25">
      <c r="A110" s="94"/>
      <c r="B110" s="94"/>
      <c r="C110" s="95"/>
    </row>
    <row r="111" spans="1:3" s="73" customFormat="1" x14ac:dyDescent="0.25">
      <c r="A111" s="94"/>
      <c r="B111" s="94"/>
      <c r="C111" s="95"/>
    </row>
    <row r="112" spans="1:3" s="73" customFormat="1" x14ac:dyDescent="0.25">
      <c r="A112" s="94"/>
      <c r="B112" s="94"/>
      <c r="C112" s="95"/>
    </row>
    <row r="113" spans="1:3" s="73" customFormat="1" x14ac:dyDescent="0.25">
      <c r="A113" s="94"/>
      <c r="B113" s="94"/>
      <c r="C113" s="95"/>
    </row>
    <row r="114" spans="1:3" s="73" customFormat="1" x14ac:dyDescent="0.25">
      <c r="A114" s="94"/>
      <c r="B114" s="94"/>
      <c r="C114" s="95"/>
    </row>
    <row r="115" spans="1:3" s="73" customFormat="1" x14ac:dyDescent="0.25">
      <c r="A115" s="94"/>
      <c r="B115" s="94"/>
      <c r="C115" s="95"/>
    </row>
    <row r="116" spans="1:3" s="73" customFormat="1" x14ac:dyDescent="0.25">
      <c r="A116" s="94"/>
      <c r="B116" s="94"/>
      <c r="C116" s="95"/>
    </row>
    <row r="117" spans="1:3" s="73" customFormat="1" x14ac:dyDescent="0.25">
      <c r="A117" s="94"/>
      <c r="B117" s="94"/>
      <c r="C117" s="95"/>
    </row>
    <row r="118" spans="1:3" s="73" customFormat="1" x14ac:dyDescent="0.25">
      <c r="A118" s="94"/>
      <c r="B118" s="94"/>
      <c r="C118" s="95"/>
    </row>
    <row r="119" spans="1:3" s="73" customFormat="1" x14ac:dyDescent="0.25">
      <c r="A119" s="94"/>
      <c r="B119" s="94"/>
      <c r="C119" s="95"/>
    </row>
    <row r="120" spans="1:3" s="73" customFormat="1" x14ac:dyDescent="0.25">
      <c r="A120" s="94"/>
      <c r="B120" s="94"/>
      <c r="C120" s="95"/>
    </row>
    <row r="121" spans="1:3" s="73" customFormat="1" x14ac:dyDescent="0.25">
      <c r="A121" s="94"/>
      <c r="B121" s="94"/>
      <c r="C121" s="95"/>
    </row>
    <row r="122" spans="1:3" s="73" customFormat="1" x14ac:dyDescent="0.25">
      <c r="A122" s="94"/>
      <c r="B122" s="94"/>
      <c r="C122" s="95"/>
    </row>
    <row r="123" spans="1:3" s="73" customFormat="1" x14ac:dyDescent="0.25">
      <c r="A123" s="94"/>
      <c r="B123" s="94"/>
      <c r="C123" s="95"/>
    </row>
    <row r="124" spans="1:3" s="73" customFormat="1" x14ac:dyDescent="0.25">
      <c r="A124" s="94"/>
      <c r="B124" s="94"/>
      <c r="C124" s="95"/>
    </row>
    <row r="125" spans="1:3" s="73" customFormat="1" x14ac:dyDescent="0.25">
      <c r="A125" s="94"/>
      <c r="B125" s="94"/>
      <c r="C125" s="95"/>
    </row>
    <row r="126" spans="1:3" s="73" customFormat="1" x14ac:dyDescent="0.25">
      <c r="A126" s="94"/>
      <c r="B126" s="94"/>
      <c r="C126" s="95"/>
    </row>
    <row r="127" spans="1:3" s="73" customFormat="1" x14ac:dyDescent="0.25">
      <c r="A127" s="94"/>
      <c r="B127" s="94"/>
      <c r="C127" s="95"/>
    </row>
    <row r="128" spans="1:3" s="73" customFormat="1" x14ac:dyDescent="0.25">
      <c r="A128" s="94"/>
      <c r="B128" s="94"/>
      <c r="C128" s="95"/>
    </row>
    <row r="129" spans="1:3" s="73" customFormat="1" x14ac:dyDescent="0.25">
      <c r="A129" s="94"/>
      <c r="B129" s="94"/>
      <c r="C129" s="95"/>
    </row>
    <row r="130" spans="1:3" s="73" customFormat="1" x14ac:dyDescent="0.25">
      <c r="A130" s="94"/>
      <c r="B130" s="94"/>
      <c r="C130" s="95"/>
    </row>
    <row r="131" spans="1:3" s="73" customFormat="1" x14ac:dyDescent="0.25">
      <c r="A131" s="94"/>
      <c r="B131" s="94"/>
      <c r="C131" s="95"/>
    </row>
    <row r="132" spans="1:3" s="73" customFormat="1" x14ac:dyDescent="0.25">
      <c r="A132" s="94"/>
      <c r="B132" s="94"/>
      <c r="C132" s="95"/>
    </row>
    <row r="133" spans="1:3" s="73" customFormat="1" x14ac:dyDescent="0.25">
      <c r="A133" s="94"/>
      <c r="B133" s="94"/>
      <c r="C133" s="95"/>
    </row>
    <row r="134" spans="1:3" s="73" customFormat="1" x14ac:dyDescent="0.25">
      <c r="A134" s="94"/>
      <c r="B134" s="94"/>
      <c r="C134" s="95"/>
    </row>
    <row r="135" spans="1:3" s="73" customFormat="1" x14ac:dyDescent="0.25">
      <c r="A135" s="94"/>
      <c r="B135" s="94"/>
      <c r="C135" s="95"/>
    </row>
    <row r="136" spans="1:3" s="73" customFormat="1" x14ac:dyDescent="0.25">
      <c r="A136" s="94"/>
      <c r="B136" s="94"/>
      <c r="C136" s="95"/>
    </row>
    <row r="137" spans="1:3" s="73" customFormat="1" x14ac:dyDescent="0.25">
      <c r="A137" s="94"/>
      <c r="B137" s="94"/>
      <c r="C137" s="95"/>
    </row>
    <row r="138" spans="1:3" s="73" customFormat="1" x14ac:dyDescent="0.25">
      <c r="A138" s="94"/>
      <c r="B138" s="94"/>
      <c r="C138" s="95"/>
    </row>
    <row r="139" spans="1:3" s="73" customFormat="1" x14ac:dyDescent="0.25">
      <c r="A139" s="94"/>
      <c r="B139" s="94"/>
      <c r="C139" s="95"/>
    </row>
    <row r="140" spans="1:3" s="73" customFormat="1" x14ac:dyDescent="0.25">
      <c r="A140" s="94"/>
      <c r="B140" s="94"/>
      <c r="C140" s="95"/>
    </row>
    <row r="141" spans="1:3" s="73" customFormat="1" x14ac:dyDescent="0.25">
      <c r="A141" s="94"/>
      <c r="B141" s="94"/>
      <c r="C141" s="95"/>
    </row>
    <row r="142" spans="1:3" s="73" customFormat="1" x14ac:dyDescent="0.25">
      <c r="A142" s="94"/>
      <c r="B142" s="94"/>
      <c r="C142" s="95"/>
    </row>
    <row r="143" spans="1:3" s="73" customFormat="1" x14ac:dyDescent="0.25">
      <c r="A143" s="94"/>
      <c r="B143" s="94"/>
      <c r="C143" s="95"/>
    </row>
    <row r="144" spans="1:3" s="73" customFormat="1" x14ac:dyDescent="0.25">
      <c r="A144" s="94"/>
      <c r="B144" s="94"/>
      <c r="C144" s="95"/>
    </row>
    <row r="145" spans="1:3" s="73" customFormat="1" x14ac:dyDescent="0.25">
      <c r="A145" s="94"/>
      <c r="B145" s="94"/>
      <c r="C145" s="95"/>
    </row>
    <row r="146" spans="1:3" s="73" customFormat="1" x14ac:dyDescent="0.25">
      <c r="A146" s="94"/>
      <c r="B146" s="94"/>
      <c r="C146" s="95"/>
    </row>
    <row r="147" spans="1:3" s="73" customFormat="1" x14ac:dyDescent="0.25">
      <c r="A147" s="94"/>
      <c r="B147" s="94"/>
      <c r="C147" s="95"/>
    </row>
    <row r="148" spans="1:3" s="73" customFormat="1" x14ac:dyDescent="0.25">
      <c r="A148" s="94"/>
      <c r="B148" s="94"/>
      <c r="C148" s="95"/>
    </row>
    <row r="149" spans="1:3" s="73" customFormat="1" x14ac:dyDescent="0.25">
      <c r="A149" s="94"/>
      <c r="B149" s="94"/>
      <c r="C149" s="95"/>
    </row>
    <row r="150" spans="1:3" s="73" customFormat="1" x14ac:dyDescent="0.25">
      <c r="A150" s="94"/>
      <c r="B150" s="94"/>
      <c r="C150" s="95"/>
    </row>
    <row r="151" spans="1:3" s="73" customFormat="1" x14ac:dyDescent="0.25">
      <c r="A151" s="94"/>
      <c r="B151" s="94"/>
      <c r="C151" s="95"/>
    </row>
    <row r="152" spans="1:3" s="73" customFormat="1" x14ac:dyDescent="0.25">
      <c r="A152" s="94"/>
      <c r="B152" s="94"/>
      <c r="C152" s="95"/>
    </row>
    <row r="153" spans="1:3" s="73" customFormat="1" x14ac:dyDescent="0.25">
      <c r="A153" s="94"/>
      <c r="B153" s="94"/>
      <c r="C153" s="95"/>
    </row>
    <row r="154" spans="1:3" s="73" customFormat="1" x14ac:dyDescent="0.25">
      <c r="A154" s="94"/>
      <c r="B154" s="94"/>
      <c r="C154" s="95"/>
    </row>
    <row r="155" spans="1:3" s="73" customFormat="1" x14ac:dyDescent="0.25">
      <c r="A155" s="94"/>
      <c r="B155" s="94"/>
      <c r="C155" s="95"/>
    </row>
    <row r="156" spans="1:3" s="73" customFormat="1" x14ac:dyDescent="0.25">
      <c r="A156" s="94"/>
      <c r="B156" s="94"/>
      <c r="C156" s="95"/>
    </row>
    <row r="157" spans="1:3" s="73" customFormat="1" x14ac:dyDescent="0.25">
      <c r="A157" s="94"/>
      <c r="B157" s="94"/>
      <c r="C157" s="95"/>
    </row>
    <row r="158" spans="1:3" s="73" customFormat="1" x14ac:dyDescent="0.25">
      <c r="A158" s="94"/>
      <c r="B158" s="94"/>
      <c r="C158" s="95"/>
    </row>
    <row r="159" spans="1:3" s="73" customFormat="1" x14ac:dyDescent="0.25">
      <c r="A159" s="94"/>
      <c r="B159" s="94"/>
      <c r="C159" s="95"/>
    </row>
    <row r="160" spans="1:3" s="73" customFormat="1" x14ac:dyDescent="0.25">
      <c r="A160" s="94"/>
      <c r="B160" s="94"/>
      <c r="C160" s="95"/>
    </row>
    <row r="161" spans="1:3" s="73" customFormat="1" x14ac:dyDescent="0.25">
      <c r="A161" s="94"/>
      <c r="B161" s="94"/>
      <c r="C161" s="95"/>
    </row>
    <row r="162" spans="1:3" s="73" customFormat="1" x14ac:dyDescent="0.25">
      <c r="A162" s="94"/>
      <c r="B162" s="94"/>
      <c r="C162" s="95"/>
    </row>
    <row r="163" spans="1:3" s="73" customFormat="1" x14ac:dyDescent="0.25">
      <c r="A163" s="94"/>
      <c r="B163" s="94"/>
      <c r="C163" s="95"/>
    </row>
    <row r="164" spans="1:3" s="73" customFormat="1" x14ac:dyDescent="0.25">
      <c r="A164" s="94"/>
      <c r="B164" s="94"/>
      <c r="C164" s="95"/>
    </row>
    <row r="165" spans="1:3" s="73" customFormat="1" x14ac:dyDescent="0.25">
      <c r="A165" s="94"/>
      <c r="B165" s="94"/>
      <c r="C165" s="95"/>
    </row>
    <row r="166" spans="1:3" s="73" customFormat="1" x14ac:dyDescent="0.25">
      <c r="A166" s="94"/>
      <c r="B166" s="94"/>
      <c r="C166" s="95"/>
    </row>
    <row r="167" spans="1:3" s="73" customFormat="1" x14ac:dyDescent="0.25">
      <c r="A167" s="94"/>
      <c r="B167" s="94"/>
      <c r="C167" s="95"/>
    </row>
    <row r="168" spans="1:3" s="73" customFormat="1" x14ac:dyDescent="0.25">
      <c r="A168" s="94"/>
      <c r="B168" s="94"/>
      <c r="C168" s="95"/>
    </row>
    <row r="169" spans="1:3" s="73" customFormat="1" x14ac:dyDescent="0.25">
      <c r="A169" s="94"/>
      <c r="B169" s="94"/>
      <c r="C169" s="95"/>
    </row>
    <row r="170" spans="1:3" s="73" customFormat="1" x14ac:dyDescent="0.25">
      <c r="A170" s="94"/>
      <c r="B170" s="94"/>
      <c r="C170" s="95"/>
    </row>
    <row r="171" spans="1:3" s="73" customFormat="1" x14ac:dyDescent="0.25">
      <c r="A171" s="94"/>
      <c r="B171" s="94"/>
      <c r="C171" s="95"/>
    </row>
    <row r="172" spans="1:3" s="73" customFormat="1" x14ac:dyDescent="0.25">
      <c r="A172" s="94"/>
      <c r="B172" s="94"/>
      <c r="C172" s="95"/>
    </row>
    <row r="173" spans="1:3" s="73" customFormat="1" x14ac:dyDescent="0.25">
      <c r="A173" s="94"/>
      <c r="B173" s="94"/>
      <c r="C173" s="95"/>
    </row>
    <row r="174" spans="1:3" s="73" customFormat="1" x14ac:dyDescent="0.25">
      <c r="A174" s="94"/>
      <c r="B174" s="94"/>
      <c r="C174" s="95"/>
    </row>
    <row r="175" spans="1:3" s="73" customFormat="1" x14ac:dyDescent="0.25">
      <c r="A175" s="94"/>
      <c r="B175" s="94"/>
      <c r="C175" s="95"/>
    </row>
    <row r="176" spans="1:3" s="73" customFormat="1" x14ac:dyDescent="0.25">
      <c r="A176" s="94"/>
      <c r="B176" s="94"/>
      <c r="C176" s="95"/>
    </row>
    <row r="177" spans="1:3" s="73" customFormat="1" x14ac:dyDescent="0.25">
      <c r="A177" s="94"/>
      <c r="B177" s="94"/>
      <c r="C177" s="95"/>
    </row>
    <row r="178" spans="1:3" s="73" customFormat="1" x14ac:dyDescent="0.25">
      <c r="A178" s="94"/>
      <c r="B178" s="94"/>
      <c r="C178" s="95"/>
    </row>
    <row r="179" spans="1:3" s="73" customFormat="1" x14ac:dyDescent="0.25">
      <c r="A179" s="94"/>
      <c r="B179" s="94"/>
      <c r="C179" s="95"/>
    </row>
    <row r="180" spans="1:3" s="73" customFormat="1" x14ac:dyDescent="0.25">
      <c r="A180" s="94"/>
      <c r="B180" s="94"/>
      <c r="C180" s="95"/>
    </row>
    <row r="181" spans="1:3" s="73" customFormat="1" x14ac:dyDescent="0.25">
      <c r="A181" s="94"/>
      <c r="B181" s="94"/>
      <c r="C181" s="95"/>
    </row>
    <row r="182" spans="1:3" s="73" customFormat="1" x14ac:dyDescent="0.25">
      <c r="A182" s="94"/>
      <c r="B182" s="94"/>
      <c r="C182" s="95"/>
    </row>
    <row r="183" spans="1:3" s="73" customFormat="1" x14ac:dyDescent="0.25">
      <c r="A183" s="94"/>
      <c r="B183" s="94"/>
      <c r="C183" s="95"/>
    </row>
    <row r="184" spans="1:3" s="73" customFormat="1" x14ac:dyDescent="0.25">
      <c r="A184" s="94"/>
      <c r="B184" s="94"/>
      <c r="C184" s="95"/>
    </row>
    <row r="185" spans="1:3" s="73" customFormat="1" x14ac:dyDescent="0.25">
      <c r="A185" s="94"/>
      <c r="B185" s="94"/>
      <c r="C185" s="95"/>
    </row>
    <row r="186" spans="1:3" s="73" customFormat="1" x14ac:dyDescent="0.25">
      <c r="A186" s="94"/>
      <c r="B186" s="94"/>
      <c r="C186" s="95"/>
    </row>
    <row r="187" spans="1:3" s="73" customFormat="1" x14ac:dyDescent="0.25">
      <c r="A187" s="94"/>
      <c r="B187" s="94"/>
      <c r="C187" s="95"/>
    </row>
    <row r="188" spans="1:3" s="73" customFormat="1" x14ac:dyDescent="0.25">
      <c r="A188" s="94"/>
      <c r="B188" s="94"/>
      <c r="C188" s="95"/>
    </row>
    <row r="189" spans="1:3" s="73" customFormat="1" x14ac:dyDescent="0.25">
      <c r="A189" s="94"/>
      <c r="B189" s="94"/>
      <c r="C189" s="95"/>
    </row>
    <row r="190" spans="1:3" s="73" customFormat="1" x14ac:dyDescent="0.25">
      <c r="A190" s="94"/>
      <c r="B190" s="94"/>
      <c r="C190" s="95"/>
    </row>
    <row r="191" spans="1:3" s="73" customFormat="1" x14ac:dyDescent="0.25">
      <c r="A191" s="94"/>
      <c r="B191" s="94"/>
      <c r="C191" s="95"/>
    </row>
    <row r="192" spans="1:3" s="73" customFormat="1" x14ac:dyDescent="0.25">
      <c r="A192" s="94"/>
      <c r="B192" s="94"/>
      <c r="C192" s="95"/>
    </row>
    <row r="193" spans="1:3" s="73" customFormat="1" x14ac:dyDescent="0.25">
      <c r="A193" s="94"/>
      <c r="B193" s="94"/>
      <c r="C193" s="95"/>
    </row>
    <row r="194" spans="1:3" s="73" customFormat="1" x14ac:dyDescent="0.25">
      <c r="A194" s="94"/>
      <c r="B194" s="94"/>
      <c r="C194" s="95"/>
    </row>
    <row r="195" spans="1:3" s="73" customFormat="1" x14ac:dyDescent="0.25">
      <c r="A195" s="94"/>
      <c r="B195" s="94"/>
      <c r="C195" s="95"/>
    </row>
    <row r="196" spans="1:3" s="73" customFormat="1" x14ac:dyDescent="0.25">
      <c r="A196" s="94"/>
      <c r="B196" s="94"/>
      <c r="C196" s="95"/>
    </row>
    <row r="197" spans="1:3" s="73" customFormat="1" x14ac:dyDescent="0.25">
      <c r="A197" s="94"/>
      <c r="B197" s="94"/>
      <c r="C197" s="95"/>
    </row>
    <row r="198" spans="1:3" s="73" customFormat="1" x14ac:dyDescent="0.25">
      <c r="A198" s="94"/>
      <c r="B198" s="94"/>
      <c r="C198" s="95"/>
    </row>
    <row r="199" spans="1:3" s="73" customFormat="1" x14ac:dyDescent="0.25">
      <c r="A199" s="94"/>
      <c r="B199" s="94"/>
      <c r="C199" s="95"/>
    </row>
    <row r="200" spans="1:3" s="73" customFormat="1" x14ac:dyDescent="0.25">
      <c r="A200" s="94"/>
      <c r="B200" s="94"/>
      <c r="C200" s="95"/>
    </row>
    <row r="201" spans="1:3" s="73" customFormat="1" x14ac:dyDescent="0.25">
      <c r="A201" s="94"/>
      <c r="B201" s="94"/>
      <c r="C201" s="95"/>
    </row>
    <row r="202" spans="1:3" s="73" customFormat="1" x14ac:dyDescent="0.25">
      <c r="A202" s="94"/>
      <c r="B202" s="94"/>
      <c r="C202" s="95"/>
    </row>
    <row r="203" spans="1:3" s="73" customFormat="1" x14ac:dyDescent="0.25">
      <c r="A203" s="94"/>
      <c r="B203" s="94"/>
      <c r="C203" s="95"/>
    </row>
    <row r="204" spans="1:3" s="73" customFormat="1" x14ac:dyDescent="0.25">
      <c r="A204" s="94"/>
      <c r="B204" s="94"/>
      <c r="C204" s="95"/>
    </row>
    <row r="205" spans="1:3" s="73" customFormat="1" x14ac:dyDescent="0.25">
      <c r="A205" s="94"/>
      <c r="B205" s="94"/>
      <c r="C205" s="95"/>
    </row>
    <row r="206" spans="1:3" s="73" customFormat="1" x14ac:dyDescent="0.25">
      <c r="A206" s="94"/>
      <c r="B206" s="94"/>
      <c r="C206" s="95"/>
    </row>
    <row r="207" spans="1:3" s="73" customFormat="1" x14ac:dyDescent="0.25">
      <c r="A207" s="94"/>
      <c r="B207" s="94"/>
      <c r="C207" s="95"/>
    </row>
    <row r="208" spans="1:3" s="73" customFormat="1" x14ac:dyDescent="0.25">
      <c r="A208" s="94"/>
      <c r="B208" s="94"/>
      <c r="C208" s="95"/>
    </row>
    <row r="209" spans="1:3" s="73" customFormat="1" x14ac:dyDescent="0.25">
      <c r="A209" s="94"/>
      <c r="B209" s="94"/>
      <c r="C209" s="95"/>
    </row>
    <row r="210" spans="1:3" s="73" customFormat="1" x14ac:dyDescent="0.25">
      <c r="A210" s="94"/>
      <c r="B210" s="94"/>
      <c r="C210" s="95"/>
    </row>
    <row r="211" spans="1:3" s="73" customFormat="1" x14ac:dyDescent="0.25">
      <c r="A211" s="94"/>
      <c r="B211" s="94"/>
      <c r="C211" s="95"/>
    </row>
    <row r="212" spans="1:3" s="73" customFormat="1" x14ac:dyDescent="0.25">
      <c r="A212" s="94"/>
      <c r="B212" s="94"/>
      <c r="C212" s="95"/>
    </row>
    <row r="213" spans="1:3" s="73" customFormat="1" x14ac:dyDescent="0.25">
      <c r="A213" s="94"/>
      <c r="B213" s="94"/>
      <c r="C213" s="95"/>
    </row>
    <row r="214" spans="1:3" s="73" customFormat="1" x14ac:dyDescent="0.25">
      <c r="A214" s="94"/>
      <c r="B214" s="94"/>
      <c r="C214" s="95"/>
    </row>
    <row r="215" spans="1:3" s="73" customFormat="1" x14ac:dyDescent="0.25">
      <c r="A215" s="94"/>
      <c r="B215" s="94"/>
      <c r="C215" s="95"/>
    </row>
    <row r="216" spans="1:3" s="73" customFormat="1" x14ac:dyDescent="0.25">
      <c r="A216" s="94"/>
      <c r="B216" s="94"/>
      <c r="C216" s="95"/>
    </row>
    <row r="217" spans="1:3" s="73" customFormat="1" x14ac:dyDescent="0.25">
      <c r="A217" s="94"/>
      <c r="B217" s="94"/>
      <c r="C217" s="95"/>
    </row>
    <row r="218" spans="1:3" s="73" customFormat="1" x14ac:dyDescent="0.25">
      <c r="A218" s="94"/>
      <c r="B218" s="94"/>
      <c r="C218" s="95"/>
    </row>
    <row r="219" spans="1:3" s="73" customFormat="1" x14ac:dyDescent="0.25">
      <c r="A219" s="94"/>
      <c r="B219" s="94"/>
      <c r="C219" s="95"/>
    </row>
    <row r="220" spans="1:3" s="73" customFormat="1" x14ac:dyDescent="0.25">
      <c r="A220" s="94"/>
      <c r="B220" s="94"/>
      <c r="C220" s="95"/>
    </row>
    <row r="221" spans="1:3" s="73" customFormat="1" x14ac:dyDescent="0.25">
      <c r="A221" s="94"/>
      <c r="B221" s="94"/>
      <c r="C221" s="95"/>
    </row>
    <row r="222" spans="1:3" s="73" customFormat="1" x14ac:dyDescent="0.25">
      <c r="A222" s="94"/>
      <c r="B222" s="94"/>
      <c r="C222" s="95"/>
    </row>
    <row r="223" spans="1:3" s="73" customFormat="1" x14ac:dyDescent="0.25">
      <c r="A223" s="94"/>
      <c r="B223" s="94"/>
      <c r="C223" s="95"/>
    </row>
    <row r="224" spans="1:3" s="73" customFormat="1" x14ac:dyDescent="0.25">
      <c r="A224" s="94"/>
      <c r="B224" s="94"/>
      <c r="C224" s="95"/>
    </row>
    <row r="225" spans="1:3" s="73" customFormat="1" x14ac:dyDescent="0.25">
      <c r="A225" s="94"/>
      <c r="B225" s="94"/>
      <c r="C225" s="95"/>
    </row>
    <row r="226" spans="1:3" s="73" customFormat="1" x14ac:dyDescent="0.25">
      <c r="A226" s="94"/>
      <c r="B226" s="94"/>
      <c r="C226" s="95"/>
    </row>
    <row r="227" spans="1:3" s="73" customFormat="1" x14ac:dyDescent="0.25">
      <c r="A227" s="94"/>
      <c r="B227" s="94"/>
      <c r="C227" s="95"/>
    </row>
    <row r="228" spans="1:3" s="73" customFormat="1" x14ac:dyDescent="0.25">
      <c r="A228" s="94"/>
      <c r="B228" s="94"/>
      <c r="C228" s="95"/>
    </row>
    <row r="229" spans="1:3" s="73" customFormat="1" x14ac:dyDescent="0.25">
      <c r="A229" s="94"/>
      <c r="B229" s="94"/>
      <c r="C229" s="95"/>
    </row>
    <row r="230" spans="1:3" s="73" customFormat="1" x14ac:dyDescent="0.25">
      <c r="A230" s="94"/>
      <c r="B230" s="94"/>
      <c r="C230" s="95"/>
    </row>
    <row r="231" spans="1:3" s="73" customFormat="1" x14ac:dyDescent="0.25">
      <c r="A231" s="94"/>
      <c r="B231" s="94"/>
      <c r="C231" s="95"/>
    </row>
    <row r="232" spans="1:3" s="73" customFormat="1" x14ac:dyDescent="0.25">
      <c r="A232" s="94"/>
      <c r="B232" s="94"/>
      <c r="C232" s="95"/>
    </row>
    <row r="233" spans="1:3" s="73" customFormat="1" x14ac:dyDescent="0.25">
      <c r="A233" s="94"/>
      <c r="B233" s="94"/>
      <c r="C233" s="95"/>
    </row>
    <row r="234" spans="1:3" s="73" customFormat="1" x14ac:dyDescent="0.25">
      <c r="A234" s="94"/>
      <c r="B234" s="94"/>
      <c r="C234" s="95"/>
    </row>
    <row r="235" spans="1:3" s="73" customFormat="1" x14ac:dyDescent="0.25">
      <c r="A235" s="94"/>
      <c r="B235" s="94"/>
      <c r="C235" s="95"/>
    </row>
    <row r="236" spans="1:3" s="73" customFormat="1" x14ac:dyDescent="0.25">
      <c r="A236" s="94"/>
      <c r="B236" s="94"/>
      <c r="C236" s="95"/>
    </row>
    <row r="237" spans="1:3" s="73" customFormat="1" x14ac:dyDescent="0.25">
      <c r="A237" s="94"/>
      <c r="B237" s="94"/>
      <c r="C237" s="95"/>
    </row>
    <row r="238" spans="1:3" s="73" customFormat="1" x14ac:dyDescent="0.25">
      <c r="A238" s="94"/>
      <c r="B238" s="94"/>
      <c r="C238" s="95"/>
    </row>
    <row r="239" spans="1:3" s="73" customFormat="1" x14ac:dyDescent="0.25">
      <c r="A239" s="94"/>
      <c r="B239" s="94"/>
      <c r="C239" s="95"/>
    </row>
    <row r="240" spans="1:3" s="73" customFormat="1" x14ac:dyDescent="0.25">
      <c r="A240" s="94"/>
      <c r="B240" s="94"/>
      <c r="C240" s="95"/>
    </row>
    <row r="241" spans="1:3" s="73" customFormat="1" x14ac:dyDescent="0.25">
      <c r="A241" s="94"/>
      <c r="B241" s="94"/>
      <c r="C241" s="95"/>
    </row>
    <row r="242" spans="1:3" s="73" customFormat="1" x14ac:dyDescent="0.25">
      <c r="A242" s="94"/>
      <c r="B242" s="94"/>
      <c r="C242" s="95"/>
    </row>
    <row r="243" spans="1:3" s="73" customFormat="1" x14ac:dyDescent="0.25">
      <c r="A243" s="94"/>
      <c r="B243" s="94"/>
      <c r="C243" s="95"/>
    </row>
    <row r="244" spans="1:3" s="73" customFormat="1" x14ac:dyDescent="0.25">
      <c r="A244" s="94"/>
      <c r="B244" s="94"/>
      <c r="C244" s="95"/>
    </row>
    <row r="245" spans="1:3" s="73" customFormat="1" x14ac:dyDescent="0.25">
      <c r="A245" s="94"/>
      <c r="B245" s="94"/>
      <c r="C245" s="95"/>
    </row>
    <row r="246" spans="1:3" s="73" customFormat="1" x14ac:dyDescent="0.25">
      <c r="A246" s="94"/>
      <c r="B246" s="94"/>
      <c r="C246" s="95"/>
    </row>
    <row r="247" spans="1:3" s="73" customFormat="1" x14ac:dyDescent="0.25">
      <c r="A247" s="94"/>
      <c r="B247" s="94"/>
      <c r="C247" s="95"/>
    </row>
    <row r="248" spans="1:3" s="73" customFormat="1" x14ac:dyDescent="0.25">
      <c r="A248" s="94"/>
      <c r="B248" s="94"/>
      <c r="C248" s="95"/>
    </row>
    <row r="249" spans="1:3" s="73" customFormat="1" x14ac:dyDescent="0.25">
      <c r="A249" s="94"/>
      <c r="B249" s="94"/>
      <c r="C249" s="95"/>
    </row>
    <row r="250" spans="1:3" s="73" customFormat="1" x14ac:dyDescent="0.25">
      <c r="A250" s="94"/>
      <c r="B250" s="94"/>
      <c r="C250" s="95"/>
    </row>
    <row r="251" spans="1:3" s="73" customFormat="1" x14ac:dyDescent="0.25">
      <c r="A251" s="94"/>
      <c r="B251" s="94"/>
      <c r="C251" s="95"/>
    </row>
    <row r="252" spans="1:3" s="73" customFormat="1" x14ac:dyDescent="0.25">
      <c r="A252" s="94"/>
      <c r="B252" s="94"/>
      <c r="C252" s="95"/>
    </row>
    <row r="253" spans="1:3" s="73" customFormat="1" x14ac:dyDescent="0.25">
      <c r="A253" s="94"/>
      <c r="B253" s="94"/>
      <c r="C253" s="95"/>
    </row>
    <row r="254" spans="1:3" s="73" customFormat="1" x14ac:dyDescent="0.25">
      <c r="A254" s="94"/>
      <c r="B254" s="94"/>
      <c r="C254" s="95"/>
    </row>
    <row r="255" spans="1:3" s="73" customFormat="1" x14ac:dyDescent="0.25">
      <c r="A255" s="94"/>
      <c r="B255" s="94"/>
      <c r="C255" s="95"/>
    </row>
    <row r="256" spans="1:3" s="73" customFormat="1" x14ac:dyDescent="0.25">
      <c r="A256" s="94"/>
      <c r="B256" s="94"/>
      <c r="C256" s="95"/>
    </row>
    <row r="257" spans="1:3" s="73" customFormat="1" x14ac:dyDescent="0.25">
      <c r="A257" s="94"/>
      <c r="B257" s="94"/>
      <c r="C257" s="95"/>
    </row>
    <row r="258" spans="1:3" s="73" customFormat="1" x14ac:dyDescent="0.25">
      <c r="A258" s="94"/>
      <c r="B258" s="94"/>
      <c r="C258" s="95"/>
    </row>
    <row r="259" spans="1:3" s="73" customFormat="1" x14ac:dyDescent="0.25">
      <c r="A259" s="94"/>
      <c r="B259" s="94"/>
      <c r="C259" s="95"/>
    </row>
    <row r="260" spans="1:3" s="73" customFormat="1" x14ac:dyDescent="0.25">
      <c r="A260" s="94"/>
      <c r="B260" s="94"/>
      <c r="C260" s="95"/>
    </row>
    <row r="261" spans="1:3" s="73" customFormat="1" x14ac:dyDescent="0.25">
      <c r="A261" s="94"/>
      <c r="B261" s="94"/>
      <c r="C261" s="95"/>
    </row>
    <row r="262" spans="1:3" s="73" customFormat="1" x14ac:dyDescent="0.25">
      <c r="A262" s="94"/>
      <c r="B262" s="94"/>
      <c r="C262" s="95"/>
    </row>
    <row r="263" spans="1:3" s="73" customFormat="1" x14ac:dyDescent="0.25">
      <c r="A263" s="94"/>
      <c r="B263" s="94"/>
      <c r="C263" s="95"/>
    </row>
    <row r="264" spans="1:3" s="73" customFormat="1" x14ac:dyDescent="0.25">
      <c r="A264" s="94"/>
      <c r="B264" s="94"/>
      <c r="C264" s="95"/>
    </row>
    <row r="265" spans="1:3" s="73" customFormat="1" x14ac:dyDescent="0.25">
      <c r="A265" s="94"/>
      <c r="B265" s="94"/>
      <c r="C265" s="95"/>
    </row>
    <row r="266" spans="1:3" s="73" customFormat="1" x14ac:dyDescent="0.25">
      <c r="A266" s="94"/>
      <c r="B266" s="94"/>
      <c r="C266" s="95"/>
    </row>
    <row r="267" spans="1:3" s="73" customFormat="1" x14ac:dyDescent="0.25">
      <c r="A267" s="94"/>
      <c r="B267" s="94"/>
      <c r="C267" s="95"/>
    </row>
    <row r="268" spans="1:3" s="73" customFormat="1" x14ac:dyDescent="0.25">
      <c r="A268" s="94"/>
      <c r="B268" s="94"/>
      <c r="C268" s="95"/>
    </row>
    <row r="269" spans="1:3" s="73" customFormat="1" x14ac:dyDescent="0.25">
      <c r="A269" s="94"/>
      <c r="B269" s="94"/>
      <c r="C269" s="95"/>
    </row>
    <row r="270" spans="1:3" s="73" customFormat="1" x14ac:dyDescent="0.25">
      <c r="A270" s="94"/>
      <c r="B270" s="94"/>
      <c r="C270" s="95"/>
    </row>
    <row r="271" spans="1:3" s="73" customFormat="1" x14ac:dyDescent="0.25">
      <c r="A271" s="94"/>
      <c r="B271" s="94"/>
      <c r="C271" s="95"/>
    </row>
    <row r="272" spans="1:3" s="73" customFormat="1" x14ac:dyDescent="0.25">
      <c r="A272" s="94"/>
      <c r="B272" s="94"/>
      <c r="C272" s="95"/>
    </row>
    <row r="273" spans="1:3" s="73" customFormat="1" x14ac:dyDescent="0.25">
      <c r="A273" s="94"/>
      <c r="B273" s="94"/>
      <c r="C273" s="95"/>
    </row>
    <row r="274" spans="1:3" s="73" customFormat="1" x14ac:dyDescent="0.25">
      <c r="A274" s="94"/>
      <c r="B274" s="94"/>
      <c r="C274" s="95"/>
    </row>
    <row r="275" spans="1:3" s="73" customFormat="1" x14ac:dyDescent="0.25">
      <c r="A275" s="94"/>
      <c r="B275" s="94"/>
      <c r="C275" s="95"/>
    </row>
    <row r="276" spans="1:3" s="73" customFormat="1" x14ac:dyDescent="0.25">
      <c r="A276" s="94"/>
      <c r="B276" s="94"/>
      <c r="C276" s="95"/>
    </row>
    <row r="277" spans="1:3" s="73" customFormat="1" x14ac:dyDescent="0.25">
      <c r="A277" s="94"/>
      <c r="B277" s="94"/>
      <c r="C277" s="95"/>
    </row>
    <row r="278" spans="1:3" s="73" customFormat="1" x14ac:dyDescent="0.25">
      <c r="A278" s="94"/>
      <c r="B278" s="94"/>
      <c r="C278" s="95"/>
    </row>
    <row r="279" spans="1:3" s="73" customFormat="1" x14ac:dyDescent="0.25">
      <c r="A279" s="94"/>
      <c r="B279" s="94"/>
      <c r="C279" s="95"/>
    </row>
    <row r="280" spans="1:3" s="73" customFormat="1" x14ac:dyDescent="0.25">
      <c r="A280" s="94"/>
      <c r="B280" s="94"/>
      <c r="C280" s="95"/>
    </row>
    <row r="281" spans="1:3" s="73" customFormat="1" x14ac:dyDescent="0.25">
      <c r="A281" s="94"/>
      <c r="B281" s="94"/>
      <c r="C281" s="95"/>
    </row>
    <row r="282" spans="1:3" s="73" customFormat="1" x14ac:dyDescent="0.25">
      <c r="A282" s="94"/>
      <c r="B282" s="94"/>
      <c r="C282" s="95"/>
    </row>
    <row r="283" spans="1:3" s="73" customFormat="1" x14ac:dyDescent="0.25">
      <c r="A283" s="94"/>
      <c r="B283" s="94"/>
      <c r="C283" s="95"/>
    </row>
    <row r="284" spans="1:3" s="73" customFormat="1" x14ac:dyDescent="0.25">
      <c r="A284" s="94"/>
      <c r="B284" s="94"/>
      <c r="C284" s="95"/>
    </row>
    <row r="285" spans="1:3" s="73" customFormat="1" x14ac:dyDescent="0.25">
      <c r="A285" s="94"/>
      <c r="B285" s="94"/>
      <c r="C285" s="95"/>
    </row>
    <row r="286" spans="1:3" s="73" customFormat="1" x14ac:dyDescent="0.25">
      <c r="A286" s="94"/>
      <c r="B286" s="94"/>
      <c r="C286" s="95"/>
    </row>
    <row r="287" spans="1:3" s="73" customFormat="1" x14ac:dyDescent="0.25">
      <c r="A287" s="94"/>
      <c r="B287" s="94"/>
      <c r="C287" s="95"/>
    </row>
    <row r="288" spans="1:3" s="73" customFormat="1" x14ac:dyDescent="0.25">
      <c r="A288" s="94"/>
      <c r="B288" s="94"/>
      <c r="C288" s="95"/>
    </row>
    <row r="289" spans="1:3" s="73" customFormat="1" x14ac:dyDescent="0.25">
      <c r="A289" s="94"/>
      <c r="B289" s="94"/>
      <c r="C289" s="95"/>
    </row>
    <row r="290" spans="1:3" s="73" customFormat="1" x14ac:dyDescent="0.25">
      <c r="A290" s="94"/>
      <c r="B290" s="94"/>
      <c r="C290" s="95"/>
    </row>
    <row r="291" spans="1:3" s="73" customFormat="1" x14ac:dyDescent="0.25">
      <c r="A291" s="94"/>
      <c r="B291" s="94"/>
      <c r="C291" s="95"/>
    </row>
    <row r="292" spans="1:3" s="73" customFormat="1" x14ac:dyDescent="0.25">
      <c r="A292" s="94"/>
      <c r="B292" s="94"/>
      <c r="C292" s="95"/>
    </row>
    <row r="293" spans="1:3" s="73" customFormat="1" x14ac:dyDescent="0.25">
      <c r="A293" s="94"/>
      <c r="B293" s="94"/>
      <c r="C293" s="95"/>
    </row>
    <row r="294" spans="1:3" s="73" customFormat="1" x14ac:dyDescent="0.25">
      <c r="A294" s="94"/>
      <c r="B294" s="94"/>
      <c r="C294" s="95"/>
    </row>
    <row r="295" spans="1:3" s="73" customFormat="1" x14ac:dyDescent="0.25">
      <c r="A295" s="94"/>
      <c r="B295" s="94"/>
      <c r="C295" s="95"/>
    </row>
    <row r="296" spans="1:3" s="73" customFormat="1" x14ac:dyDescent="0.25">
      <c r="A296" s="94"/>
      <c r="B296" s="94"/>
      <c r="C296" s="95"/>
    </row>
    <row r="297" spans="1:3" s="73" customFormat="1" x14ac:dyDescent="0.25">
      <c r="A297" s="94"/>
      <c r="B297" s="94"/>
      <c r="C297" s="95"/>
    </row>
    <row r="298" spans="1:3" s="73" customFormat="1" x14ac:dyDescent="0.25">
      <c r="A298" s="94"/>
      <c r="B298" s="94"/>
      <c r="C298" s="95"/>
    </row>
    <row r="299" spans="1:3" s="73" customFormat="1" x14ac:dyDescent="0.25">
      <c r="A299" s="94"/>
      <c r="B299" s="94"/>
      <c r="C299" s="95"/>
    </row>
    <row r="300" spans="1:3" s="73" customFormat="1" x14ac:dyDescent="0.25">
      <c r="A300" s="94"/>
      <c r="B300" s="94"/>
      <c r="C300" s="95"/>
    </row>
    <row r="301" spans="1:3" s="73" customFormat="1" x14ac:dyDescent="0.25">
      <c r="A301" s="94"/>
      <c r="B301" s="94"/>
      <c r="C301" s="95"/>
    </row>
    <row r="302" spans="1:3" s="73" customFormat="1" x14ac:dyDescent="0.25">
      <c r="A302" s="94"/>
      <c r="B302" s="94"/>
      <c r="C302" s="95"/>
    </row>
    <row r="303" spans="1:3" s="73" customFormat="1" x14ac:dyDescent="0.25">
      <c r="A303" s="94"/>
      <c r="B303" s="94"/>
      <c r="C303" s="95"/>
    </row>
    <row r="304" spans="1:3" s="73" customFormat="1" x14ac:dyDescent="0.25">
      <c r="A304" s="94"/>
      <c r="B304" s="94"/>
      <c r="C304" s="95"/>
    </row>
    <row r="305" spans="1:3" s="73" customFormat="1" x14ac:dyDescent="0.25">
      <c r="A305" s="94"/>
      <c r="B305" s="94"/>
      <c r="C305" s="95"/>
    </row>
    <row r="306" spans="1:3" s="73" customFormat="1" x14ac:dyDescent="0.25">
      <c r="A306" s="94"/>
      <c r="B306" s="94"/>
      <c r="C306" s="95"/>
    </row>
    <row r="307" spans="1:3" s="73" customFormat="1" x14ac:dyDescent="0.25">
      <c r="A307" s="94"/>
      <c r="B307" s="94"/>
      <c r="C307" s="95"/>
    </row>
    <row r="308" spans="1:3" s="73" customFormat="1" x14ac:dyDescent="0.25">
      <c r="A308" s="94"/>
      <c r="B308" s="94"/>
      <c r="C308" s="95"/>
    </row>
    <row r="309" spans="1:3" s="73" customFormat="1" x14ac:dyDescent="0.25">
      <c r="A309" s="94"/>
      <c r="B309" s="94"/>
      <c r="C309" s="95"/>
    </row>
    <row r="310" spans="1:3" s="73" customFormat="1" x14ac:dyDescent="0.25">
      <c r="A310" s="94"/>
      <c r="B310" s="94"/>
      <c r="C310" s="95"/>
    </row>
    <row r="311" spans="1:3" s="73" customFormat="1" x14ac:dyDescent="0.25">
      <c r="A311" s="94"/>
      <c r="B311" s="94"/>
      <c r="C311" s="95"/>
    </row>
    <row r="312" spans="1:3" s="73" customFormat="1" x14ac:dyDescent="0.25">
      <c r="A312" s="94"/>
      <c r="B312" s="94"/>
      <c r="C312" s="95"/>
    </row>
    <row r="313" spans="1:3" s="73" customFormat="1" x14ac:dyDescent="0.25">
      <c r="A313" s="94"/>
      <c r="B313" s="94"/>
      <c r="C313" s="95"/>
    </row>
    <row r="314" spans="1:3" s="73" customFormat="1" x14ac:dyDescent="0.25">
      <c r="A314" s="94"/>
      <c r="B314" s="94"/>
      <c r="C314" s="95"/>
    </row>
    <row r="315" spans="1:3" s="73" customFormat="1" x14ac:dyDescent="0.25">
      <c r="A315" s="94"/>
      <c r="B315" s="94"/>
      <c r="C315" s="95"/>
    </row>
    <row r="316" spans="1:3" s="73" customFormat="1" x14ac:dyDescent="0.25">
      <c r="A316" s="94"/>
      <c r="B316" s="94"/>
      <c r="C316" s="95"/>
    </row>
    <row r="317" spans="1:3" s="73" customFormat="1" x14ac:dyDescent="0.25">
      <c r="A317" s="94"/>
      <c r="B317" s="94"/>
      <c r="C317" s="95"/>
    </row>
    <row r="318" spans="1:3" s="73" customFormat="1" x14ac:dyDescent="0.25">
      <c r="A318" s="94"/>
      <c r="B318" s="94"/>
      <c r="C318" s="95"/>
    </row>
    <row r="319" spans="1:3" s="73" customFormat="1" x14ac:dyDescent="0.25">
      <c r="A319" s="94"/>
      <c r="B319" s="94"/>
      <c r="C319" s="95"/>
    </row>
    <row r="320" spans="1:3" s="73" customFormat="1" x14ac:dyDescent="0.25">
      <c r="A320" s="94"/>
      <c r="B320" s="94"/>
      <c r="C320" s="95"/>
    </row>
    <row r="321" spans="1:3" s="73" customFormat="1" x14ac:dyDescent="0.25">
      <c r="A321" s="94"/>
      <c r="B321" s="94"/>
      <c r="C321" s="95"/>
    </row>
    <row r="322" spans="1:3" s="73" customFormat="1" x14ac:dyDescent="0.25">
      <c r="A322" s="94"/>
      <c r="B322" s="94"/>
      <c r="C322" s="95"/>
    </row>
    <row r="323" spans="1:3" s="73" customFormat="1" x14ac:dyDescent="0.25">
      <c r="A323" s="94"/>
      <c r="B323" s="94"/>
      <c r="C323" s="95"/>
    </row>
    <row r="324" spans="1:3" s="73" customFormat="1" x14ac:dyDescent="0.25">
      <c r="A324" s="94"/>
      <c r="B324" s="94"/>
      <c r="C324" s="95"/>
    </row>
    <row r="325" spans="1:3" s="73" customFormat="1" x14ac:dyDescent="0.25">
      <c r="A325" s="94"/>
      <c r="B325" s="94"/>
      <c r="C325" s="95"/>
    </row>
    <row r="326" spans="1:3" s="73" customFormat="1" x14ac:dyDescent="0.25">
      <c r="A326" s="94"/>
      <c r="B326" s="94"/>
      <c r="C326" s="95"/>
    </row>
    <row r="327" spans="1:3" s="73" customFormat="1" x14ac:dyDescent="0.25">
      <c r="A327" s="94"/>
      <c r="B327" s="94"/>
      <c r="C327" s="95"/>
    </row>
    <row r="328" spans="1:3" s="73" customFormat="1" x14ac:dyDescent="0.25">
      <c r="A328" s="94"/>
      <c r="B328" s="94"/>
      <c r="C328" s="95"/>
    </row>
    <row r="329" spans="1:3" s="73" customFormat="1" x14ac:dyDescent="0.25">
      <c r="A329" s="94"/>
      <c r="B329" s="94"/>
      <c r="C329" s="95"/>
    </row>
    <row r="330" spans="1:3" s="73" customFormat="1" x14ac:dyDescent="0.25">
      <c r="A330" s="94"/>
      <c r="B330" s="94"/>
      <c r="C330" s="95"/>
    </row>
    <row r="331" spans="1:3" s="73" customFormat="1" x14ac:dyDescent="0.25">
      <c r="A331" s="94"/>
      <c r="B331" s="94"/>
      <c r="C331" s="95"/>
    </row>
    <row r="332" spans="1:3" s="73" customFormat="1" x14ac:dyDescent="0.25">
      <c r="A332" s="94"/>
      <c r="B332" s="94"/>
      <c r="C332" s="95"/>
    </row>
    <row r="333" spans="1:3" s="73" customFormat="1" x14ac:dyDescent="0.25">
      <c r="A333" s="94"/>
      <c r="B333" s="94"/>
      <c r="C333" s="95"/>
    </row>
    <row r="334" spans="1:3" s="73" customFormat="1" x14ac:dyDescent="0.25">
      <c r="A334" s="94"/>
      <c r="B334" s="94"/>
      <c r="C334" s="95"/>
    </row>
    <row r="335" spans="1:3" s="73" customFormat="1" x14ac:dyDescent="0.25">
      <c r="A335" s="94"/>
      <c r="B335" s="94"/>
      <c r="C335" s="95"/>
    </row>
    <row r="336" spans="1:3" s="73" customFormat="1" x14ac:dyDescent="0.25">
      <c r="A336" s="94"/>
      <c r="B336" s="94"/>
      <c r="C336" s="95"/>
    </row>
    <row r="337" spans="1:3" s="73" customFormat="1" x14ac:dyDescent="0.25">
      <c r="A337" s="94"/>
      <c r="B337" s="94"/>
      <c r="C337" s="95"/>
    </row>
    <row r="338" spans="1:3" s="73" customFormat="1" x14ac:dyDescent="0.25">
      <c r="A338" s="94"/>
      <c r="B338" s="94"/>
      <c r="C338" s="95"/>
    </row>
    <row r="339" spans="1:3" s="73" customFormat="1" x14ac:dyDescent="0.25">
      <c r="A339" s="94"/>
      <c r="B339" s="94"/>
      <c r="C339" s="95"/>
    </row>
    <row r="340" spans="1:3" s="73" customFormat="1" x14ac:dyDescent="0.25">
      <c r="A340" s="94"/>
      <c r="B340" s="94"/>
      <c r="C340" s="95"/>
    </row>
    <row r="341" spans="1:3" s="73" customFormat="1" x14ac:dyDescent="0.25">
      <c r="A341" s="94"/>
      <c r="B341" s="94"/>
      <c r="C341" s="95"/>
    </row>
    <row r="342" spans="1:3" s="73" customFormat="1" x14ac:dyDescent="0.25">
      <c r="A342" s="94"/>
      <c r="B342" s="94"/>
      <c r="C342" s="95"/>
    </row>
    <row r="343" spans="1:3" s="73" customFormat="1" x14ac:dyDescent="0.25">
      <c r="A343" s="94"/>
      <c r="B343" s="94"/>
      <c r="C343" s="95"/>
    </row>
    <row r="344" spans="1:3" s="73" customFormat="1" x14ac:dyDescent="0.25">
      <c r="A344" s="94"/>
      <c r="B344" s="94"/>
      <c r="C344" s="95"/>
    </row>
    <row r="345" spans="1:3" s="73" customFormat="1" x14ac:dyDescent="0.25">
      <c r="A345" s="94"/>
      <c r="B345" s="94"/>
      <c r="C345" s="95"/>
    </row>
    <row r="346" spans="1:3" s="73" customFormat="1" x14ac:dyDescent="0.25">
      <c r="A346" s="94"/>
      <c r="B346" s="94"/>
      <c r="C346" s="95"/>
    </row>
    <row r="347" spans="1:3" s="73" customFormat="1" x14ac:dyDescent="0.25">
      <c r="A347" s="94"/>
      <c r="B347" s="94"/>
      <c r="C347" s="95"/>
    </row>
    <row r="348" spans="1:3" s="73" customFormat="1" x14ac:dyDescent="0.25">
      <c r="A348" s="94"/>
      <c r="B348" s="94"/>
      <c r="C348" s="95"/>
    </row>
    <row r="349" spans="1:3" s="73" customFormat="1" x14ac:dyDescent="0.25">
      <c r="A349" s="94"/>
      <c r="B349" s="94"/>
      <c r="C349" s="95"/>
    </row>
    <row r="350" spans="1:3" s="73" customFormat="1" x14ac:dyDescent="0.25">
      <c r="A350" s="94"/>
      <c r="B350" s="94"/>
      <c r="C350" s="95"/>
    </row>
    <row r="351" spans="1:3" s="73" customFormat="1" x14ac:dyDescent="0.25">
      <c r="A351" s="94"/>
      <c r="B351" s="94"/>
      <c r="C351" s="95"/>
    </row>
    <row r="352" spans="1:3" s="73" customFormat="1" x14ac:dyDescent="0.25">
      <c r="A352" s="94"/>
      <c r="B352" s="94"/>
      <c r="C352" s="95"/>
    </row>
    <row r="353" spans="1:3" s="73" customFormat="1" x14ac:dyDescent="0.25">
      <c r="A353" s="94"/>
      <c r="B353" s="94"/>
      <c r="C353" s="95"/>
    </row>
    <row r="354" spans="1:3" s="73" customFormat="1" x14ac:dyDescent="0.25">
      <c r="A354" s="94"/>
      <c r="B354" s="94"/>
      <c r="C354" s="95"/>
    </row>
    <row r="355" spans="1:3" s="73" customFormat="1" x14ac:dyDescent="0.25">
      <c r="A355" s="94"/>
      <c r="B355" s="94"/>
      <c r="C355" s="95"/>
    </row>
    <row r="356" spans="1:3" s="73" customFormat="1" x14ac:dyDescent="0.25">
      <c r="A356" s="94"/>
      <c r="B356" s="94"/>
      <c r="C356" s="95"/>
    </row>
    <row r="357" spans="1:3" s="73" customFormat="1" x14ac:dyDescent="0.25">
      <c r="A357" s="94"/>
      <c r="B357" s="94"/>
      <c r="C357" s="95"/>
    </row>
    <row r="358" spans="1:3" s="73" customFormat="1" x14ac:dyDescent="0.25">
      <c r="A358" s="94"/>
      <c r="B358" s="94"/>
      <c r="C358" s="95"/>
    </row>
    <row r="359" spans="1:3" s="73" customFormat="1" x14ac:dyDescent="0.25">
      <c r="A359" s="94"/>
      <c r="B359" s="94"/>
      <c r="C359" s="95"/>
    </row>
    <row r="360" spans="1:3" s="73" customFormat="1" x14ac:dyDescent="0.25">
      <c r="A360" s="94"/>
      <c r="B360" s="94"/>
      <c r="C360" s="95"/>
    </row>
    <row r="361" spans="1:3" s="73" customFormat="1" x14ac:dyDescent="0.25">
      <c r="A361" s="94"/>
      <c r="B361" s="94"/>
      <c r="C361" s="95"/>
    </row>
    <row r="362" spans="1:3" s="73" customFormat="1" x14ac:dyDescent="0.25">
      <c r="A362" s="94"/>
      <c r="B362" s="94"/>
      <c r="C362" s="95"/>
    </row>
    <row r="363" spans="1:3" s="73" customFormat="1" x14ac:dyDescent="0.25">
      <c r="A363" s="94"/>
      <c r="B363" s="94"/>
      <c r="C363" s="95"/>
    </row>
    <row r="364" spans="1:3" s="73" customFormat="1" x14ac:dyDescent="0.25">
      <c r="A364" s="94"/>
      <c r="B364" s="94"/>
      <c r="C364" s="95"/>
    </row>
    <row r="365" spans="1:3" s="73" customFormat="1" x14ac:dyDescent="0.25">
      <c r="A365" s="94"/>
      <c r="B365" s="94"/>
      <c r="C365" s="95"/>
    </row>
    <row r="366" spans="1:3" s="73" customFormat="1" x14ac:dyDescent="0.25">
      <c r="A366" s="94"/>
      <c r="B366" s="94"/>
      <c r="C366" s="95"/>
    </row>
    <row r="367" spans="1:3" s="73" customFormat="1" x14ac:dyDescent="0.25">
      <c r="A367" s="94"/>
      <c r="B367" s="94"/>
      <c r="C367" s="95"/>
    </row>
    <row r="368" spans="1:3" s="73" customFormat="1" x14ac:dyDescent="0.25">
      <c r="A368" s="94"/>
      <c r="B368" s="94"/>
      <c r="C368" s="95"/>
    </row>
    <row r="369" spans="1:3" s="73" customFormat="1" x14ac:dyDescent="0.25">
      <c r="A369" s="94"/>
      <c r="B369" s="94"/>
      <c r="C369" s="95"/>
    </row>
    <row r="370" spans="1:3" s="73" customFormat="1" x14ac:dyDescent="0.25">
      <c r="A370" s="94"/>
      <c r="B370" s="94"/>
      <c r="C370" s="95"/>
    </row>
    <row r="371" spans="1:3" s="73" customFormat="1" x14ac:dyDescent="0.25">
      <c r="A371" s="94"/>
      <c r="B371" s="94"/>
      <c r="C371" s="95"/>
    </row>
    <row r="372" spans="1:3" s="73" customFormat="1" x14ac:dyDescent="0.25">
      <c r="A372" s="94"/>
      <c r="B372" s="94"/>
      <c r="C372" s="95"/>
    </row>
    <row r="373" spans="1:3" s="73" customFormat="1" x14ac:dyDescent="0.25">
      <c r="A373" s="94"/>
      <c r="B373" s="94"/>
      <c r="C373" s="95"/>
    </row>
    <row r="374" spans="1:3" s="73" customFormat="1" x14ac:dyDescent="0.25">
      <c r="A374" s="94"/>
      <c r="B374" s="94"/>
      <c r="C374" s="95"/>
    </row>
    <row r="375" spans="1:3" s="73" customFormat="1" x14ac:dyDescent="0.25">
      <c r="A375" s="94"/>
      <c r="B375" s="94"/>
      <c r="C375" s="95"/>
    </row>
    <row r="376" spans="1:3" s="73" customFormat="1" x14ac:dyDescent="0.25">
      <c r="A376" s="94"/>
      <c r="B376" s="94"/>
      <c r="C376" s="95"/>
    </row>
    <row r="377" spans="1:3" s="73" customFormat="1" x14ac:dyDescent="0.25">
      <c r="A377" s="94"/>
      <c r="B377" s="94"/>
      <c r="C377" s="95"/>
    </row>
    <row r="378" spans="1:3" s="73" customFormat="1" x14ac:dyDescent="0.25">
      <c r="A378" s="94"/>
      <c r="B378" s="94"/>
      <c r="C378" s="95"/>
    </row>
    <row r="379" spans="1:3" s="73" customFormat="1" x14ac:dyDescent="0.25">
      <c r="A379" s="94"/>
      <c r="B379" s="94"/>
      <c r="C379" s="95"/>
    </row>
    <row r="380" spans="1:3" s="73" customFormat="1" x14ac:dyDescent="0.25">
      <c r="A380" s="94"/>
      <c r="B380" s="94"/>
      <c r="C380" s="95"/>
    </row>
    <row r="381" spans="1:3" s="73" customFormat="1" x14ac:dyDescent="0.25">
      <c r="A381" s="94"/>
      <c r="B381" s="94"/>
      <c r="C381" s="95"/>
    </row>
    <row r="382" spans="1:3" s="73" customFormat="1" x14ac:dyDescent="0.25">
      <c r="A382" s="94"/>
      <c r="B382" s="94"/>
      <c r="C382" s="95"/>
    </row>
    <row r="383" spans="1:3" s="73" customFormat="1" x14ac:dyDescent="0.25">
      <c r="A383" s="94"/>
      <c r="B383" s="94"/>
      <c r="C383" s="95"/>
    </row>
    <row r="384" spans="1:3" s="73" customFormat="1" x14ac:dyDescent="0.25">
      <c r="A384" s="94"/>
      <c r="B384" s="94"/>
      <c r="C384" s="95"/>
    </row>
    <row r="385" spans="1:3" s="73" customFormat="1" x14ac:dyDescent="0.25">
      <c r="A385" s="94"/>
      <c r="B385" s="94"/>
      <c r="C385" s="95"/>
    </row>
    <row r="386" spans="1:3" s="73" customFormat="1" x14ac:dyDescent="0.25">
      <c r="A386" s="94"/>
      <c r="B386" s="94"/>
      <c r="C386" s="95"/>
    </row>
    <row r="387" spans="1:3" s="73" customFormat="1" x14ac:dyDescent="0.25">
      <c r="A387" s="94"/>
      <c r="B387" s="94"/>
      <c r="C387" s="95"/>
    </row>
    <row r="388" spans="1:3" s="73" customFormat="1" x14ac:dyDescent="0.25">
      <c r="A388" s="94"/>
      <c r="B388" s="94"/>
      <c r="C388" s="95"/>
    </row>
    <row r="389" spans="1:3" s="73" customFormat="1" x14ac:dyDescent="0.25">
      <c r="A389" s="94"/>
      <c r="B389" s="94"/>
      <c r="C389" s="95"/>
    </row>
    <row r="390" spans="1:3" s="73" customFormat="1" x14ac:dyDescent="0.25">
      <c r="A390" s="94"/>
      <c r="B390" s="94"/>
      <c r="C390" s="95"/>
    </row>
    <row r="391" spans="1:3" s="73" customFormat="1" x14ac:dyDescent="0.25">
      <c r="A391" s="94"/>
      <c r="B391" s="94"/>
      <c r="C391" s="95"/>
    </row>
    <row r="392" spans="1:3" s="73" customFormat="1" x14ac:dyDescent="0.25">
      <c r="A392" s="94"/>
      <c r="B392" s="94"/>
      <c r="C392" s="95"/>
    </row>
    <row r="393" spans="1:3" s="73" customFormat="1" x14ac:dyDescent="0.25">
      <c r="A393" s="94"/>
      <c r="B393" s="94"/>
      <c r="C393" s="95"/>
    </row>
    <row r="394" spans="1:3" s="73" customFormat="1" x14ac:dyDescent="0.25">
      <c r="A394" s="94"/>
      <c r="B394" s="94"/>
      <c r="C394" s="95"/>
    </row>
    <row r="395" spans="1:3" s="73" customFormat="1" x14ac:dyDescent="0.25">
      <c r="A395" s="94"/>
      <c r="B395" s="94"/>
      <c r="C395" s="95"/>
    </row>
    <row r="396" spans="1:3" s="73" customFormat="1" x14ac:dyDescent="0.25">
      <c r="A396" s="94"/>
      <c r="B396" s="94"/>
      <c r="C396" s="95"/>
    </row>
    <row r="397" spans="1:3" s="73" customFormat="1" x14ac:dyDescent="0.25">
      <c r="A397" s="94"/>
      <c r="B397" s="94"/>
      <c r="C397" s="95"/>
    </row>
    <row r="398" spans="1:3" s="73" customFormat="1" x14ac:dyDescent="0.25">
      <c r="A398" s="94"/>
      <c r="B398" s="94"/>
      <c r="C398" s="95"/>
    </row>
    <row r="399" spans="1:3" s="73" customFormat="1" x14ac:dyDescent="0.25">
      <c r="A399" s="94"/>
      <c r="B399" s="94"/>
      <c r="C399" s="95"/>
    </row>
    <row r="400" spans="1:3" s="73" customFormat="1" x14ac:dyDescent="0.25">
      <c r="A400" s="94"/>
      <c r="B400" s="94"/>
      <c r="C400" s="95"/>
    </row>
    <row r="401" spans="1:3" s="73" customFormat="1" x14ac:dyDescent="0.25">
      <c r="A401" s="94"/>
      <c r="B401" s="94"/>
      <c r="C401" s="95"/>
    </row>
    <row r="402" spans="1:3" s="73" customFormat="1" x14ac:dyDescent="0.25">
      <c r="A402" s="94"/>
      <c r="B402" s="94"/>
      <c r="C402" s="95"/>
    </row>
    <row r="403" spans="1:3" s="73" customFormat="1" x14ac:dyDescent="0.25">
      <c r="A403" s="94"/>
      <c r="B403" s="94"/>
      <c r="C403" s="95"/>
    </row>
    <row r="404" spans="1:3" s="73" customFormat="1" x14ac:dyDescent="0.25">
      <c r="A404" s="94"/>
      <c r="B404" s="94"/>
      <c r="C404" s="95"/>
    </row>
    <row r="405" spans="1:3" s="73" customFormat="1" x14ac:dyDescent="0.25">
      <c r="A405" s="94"/>
      <c r="B405" s="94"/>
      <c r="C405" s="95"/>
    </row>
    <row r="406" spans="1:3" s="73" customFormat="1" x14ac:dyDescent="0.25">
      <c r="A406" s="94"/>
      <c r="B406" s="94"/>
      <c r="C406" s="95"/>
    </row>
    <row r="407" spans="1:3" s="73" customFormat="1" x14ac:dyDescent="0.25">
      <c r="A407" s="94"/>
      <c r="B407" s="94"/>
      <c r="C407" s="95"/>
    </row>
    <row r="408" spans="1:3" s="73" customFormat="1" x14ac:dyDescent="0.25">
      <c r="A408" s="94"/>
      <c r="B408" s="94"/>
      <c r="C408" s="95"/>
    </row>
    <row r="409" spans="1:3" s="73" customFormat="1" x14ac:dyDescent="0.25">
      <c r="A409" s="94"/>
      <c r="B409" s="94"/>
      <c r="C409" s="95"/>
    </row>
    <row r="410" spans="1:3" s="73" customFormat="1" x14ac:dyDescent="0.25">
      <c r="A410" s="94"/>
      <c r="B410" s="94"/>
      <c r="C410" s="95"/>
    </row>
    <row r="411" spans="1:3" s="73" customFormat="1" x14ac:dyDescent="0.25">
      <c r="A411" s="94"/>
      <c r="B411" s="94"/>
      <c r="C411" s="95"/>
    </row>
    <row r="412" spans="1:3" s="73" customFormat="1" x14ac:dyDescent="0.25">
      <c r="A412" s="94"/>
      <c r="B412" s="94"/>
      <c r="C412" s="95"/>
    </row>
    <row r="413" spans="1:3" s="73" customFormat="1" x14ac:dyDescent="0.25">
      <c r="A413" s="94"/>
      <c r="B413" s="94"/>
      <c r="C413" s="95"/>
    </row>
    <row r="414" spans="1:3" s="73" customFormat="1" x14ac:dyDescent="0.25">
      <c r="A414" s="94"/>
      <c r="B414" s="94"/>
      <c r="C414" s="95"/>
    </row>
    <row r="415" spans="1:3" s="73" customFormat="1" x14ac:dyDescent="0.25">
      <c r="A415" s="94"/>
      <c r="B415" s="94"/>
      <c r="C415" s="95"/>
    </row>
    <row r="416" spans="1:3" s="73" customFormat="1" x14ac:dyDescent="0.25">
      <c r="A416" s="94"/>
      <c r="B416" s="94"/>
      <c r="C416" s="95"/>
    </row>
    <row r="417" spans="1:3" s="73" customFormat="1" x14ac:dyDescent="0.25">
      <c r="A417" s="94"/>
      <c r="B417" s="94"/>
      <c r="C417" s="95"/>
    </row>
    <row r="418" spans="1:3" s="73" customFormat="1" x14ac:dyDescent="0.25">
      <c r="A418" s="94"/>
      <c r="B418" s="94"/>
      <c r="C418" s="95"/>
    </row>
    <row r="419" spans="1:3" s="73" customFormat="1" x14ac:dyDescent="0.25">
      <c r="A419" s="94"/>
      <c r="B419" s="94"/>
      <c r="C419" s="95"/>
    </row>
    <row r="420" spans="1:3" s="73" customFormat="1" x14ac:dyDescent="0.25">
      <c r="A420" s="94"/>
      <c r="B420" s="94"/>
      <c r="C420" s="95"/>
    </row>
    <row r="421" spans="1:3" s="73" customFormat="1" x14ac:dyDescent="0.25">
      <c r="A421" s="94"/>
      <c r="B421" s="94"/>
      <c r="C421" s="95"/>
    </row>
    <row r="422" spans="1:3" s="73" customFormat="1" x14ac:dyDescent="0.25">
      <c r="A422" s="94"/>
      <c r="B422" s="94"/>
      <c r="C422" s="95"/>
    </row>
    <row r="423" spans="1:3" s="73" customFormat="1" x14ac:dyDescent="0.25">
      <c r="A423" s="94"/>
      <c r="B423" s="94"/>
      <c r="C423" s="95"/>
    </row>
    <row r="424" spans="1:3" s="73" customFormat="1" x14ac:dyDescent="0.25">
      <c r="A424" s="94"/>
      <c r="B424" s="94"/>
      <c r="C424" s="95"/>
    </row>
    <row r="425" spans="1:3" s="73" customFormat="1" x14ac:dyDescent="0.25">
      <c r="A425" s="94"/>
      <c r="B425" s="94"/>
      <c r="C425" s="95"/>
    </row>
    <row r="426" spans="1:3" s="73" customFormat="1" x14ac:dyDescent="0.25">
      <c r="A426" s="94"/>
      <c r="B426" s="94"/>
      <c r="C426" s="95"/>
    </row>
    <row r="427" spans="1:3" s="73" customFormat="1" x14ac:dyDescent="0.25">
      <c r="A427" s="94"/>
      <c r="B427" s="94"/>
      <c r="C427" s="95"/>
    </row>
    <row r="428" spans="1:3" s="73" customFormat="1" x14ac:dyDescent="0.25">
      <c r="A428" s="94"/>
      <c r="B428" s="94"/>
      <c r="C428" s="95"/>
    </row>
    <row r="429" spans="1:3" s="73" customFormat="1" x14ac:dyDescent="0.25">
      <c r="A429" s="94"/>
      <c r="B429" s="94"/>
      <c r="C429" s="95"/>
    </row>
    <row r="430" spans="1:3" s="73" customFormat="1" x14ac:dyDescent="0.25">
      <c r="A430" s="94"/>
      <c r="B430" s="94"/>
      <c r="C430" s="95"/>
    </row>
    <row r="431" spans="1:3" s="73" customFormat="1" x14ac:dyDescent="0.25">
      <c r="A431" s="94"/>
      <c r="B431" s="94"/>
      <c r="C431" s="95"/>
    </row>
    <row r="432" spans="1:3" s="73" customFormat="1" x14ac:dyDescent="0.25">
      <c r="A432" s="94"/>
      <c r="B432" s="94"/>
      <c r="C432" s="95"/>
    </row>
    <row r="433" spans="1:3" s="73" customFormat="1" x14ac:dyDescent="0.25">
      <c r="A433" s="94"/>
      <c r="B433" s="94"/>
      <c r="C433" s="95"/>
    </row>
    <row r="434" spans="1:3" s="73" customFormat="1" x14ac:dyDescent="0.25">
      <c r="A434" s="94"/>
      <c r="B434" s="94"/>
      <c r="C434" s="95"/>
    </row>
    <row r="435" spans="1:3" s="73" customFormat="1" x14ac:dyDescent="0.25">
      <c r="A435" s="94"/>
      <c r="B435" s="94"/>
      <c r="C435" s="95"/>
    </row>
    <row r="436" spans="1:3" s="73" customFormat="1" x14ac:dyDescent="0.25">
      <c r="A436" s="94"/>
      <c r="B436" s="94"/>
      <c r="C436" s="95"/>
    </row>
    <row r="437" spans="1:3" s="73" customFormat="1" x14ac:dyDescent="0.25">
      <c r="A437" s="94"/>
      <c r="B437" s="94"/>
      <c r="C437" s="95"/>
    </row>
    <row r="438" spans="1:3" s="73" customFormat="1" x14ac:dyDescent="0.25">
      <c r="A438" s="94"/>
      <c r="B438" s="94"/>
      <c r="C438" s="95"/>
    </row>
    <row r="439" spans="1:3" s="73" customFormat="1" x14ac:dyDescent="0.25">
      <c r="A439" s="94"/>
      <c r="B439" s="94"/>
      <c r="C439" s="95"/>
    </row>
    <row r="440" spans="1:3" s="73" customFormat="1" x14ac:dyDescent="0.25">
      <c r="A440" s="94"/>
      <c r="B440" s="94"/>
      <c r="C440" s="95"/>
    </row>
    <row r="441" spans="1:3" s="73" customFormat="1" x14ac:dyDescent="0.25">
      <c r="A441" s="94"/>
      <c r="B441" s="94"/>
      <c r="C441" s="95"/>
    </row>
    <row r="442" spans="1:3" s="73" customFormat="1" x14ac:dyDescent="0.25">
      <c r="A442" s="94"/>
      <c r="B442" s="94"/>
      <c r="C442" s="95"/>
    </row>
    <row r="443" spans="1:3" s="73" customFormat="1" x14ac:dyDescent="0.25">
      <c r="A443" s="94"/>
      <c r="B443" s="94"/>
      <c r="C443" s="95"/>
    </row>
    <row r="444" spans="1:3" s="73" customFormat="1" x14ac:dyDescent="0.25">
      <c r="A444" s="94"/>
      <c r="B444" s="94"/>
      <c r="C444" s="95"/>
    </row>
    <row r="445" spans="1:3" s="73" customFormat="1" x14ac:dyDescent="0.25">
      <c r="A445" s="94"/>
      <c r="B445" s="94"/>
      <c r="C445" s="95"/>
    </row>
    <row r="446" spans="1:3" s="73" customFormat="1" x14ac:dyDescent="0.25">
      <c r="A446" s="94"/>
      <c r="B446" s="94"/>
      <c r="C446" s="95"/>
    </row>
    <row r="447" spans="1:3" s="73" customFormat="1" x14ac:dyDescent="0.25">
      <c r="A447" s="94"/>
      <c r="B447" s="94"/>
      <c r="C447" s="95"/>
    </row>
    <row r="448" spans="1:3" s="73" customFormat="1" x14ac:dyDescent="0.25">
      <c r="A448" s="94"/>
      <c r="B448" s="94"/>
      <c r="C448" s="95"/>
    </row>
    <row r="449" spans="1:3" s="73" customFormat="1" x14ac:dyDescent="0.25">
      <c r="A449" s="94"/>
      <c r="B449" s="94"/>
      <c r="C449" s="95"/>
    </row>
    <row r="450" spans="1:3" s="73" customFormat="1" x14ac:dyDescent="0.25">
      <c r="A450" s="94"/>
      <c r="B450" s="94"/>
      <c r="C450" s="95"/>
    </row>
    <row r="451" spans="1:3" s="73" customFormat="1" x14ac:dyDescent="0.25">
      <c r="A451" s="94"/>
      <c r="B451" s="94"/>
      <c r="C451" s="95"/>
    </row>
    <row r="452" spans="1:3" s="73" customFormat="1" x14ac:dyDescent="0.25">
      <c r="A452" s="94"/>
      <c r="B452" s="94"/>
      <c r="C452" s="95"/>
    </row>
    <row r="453" spans="1:3" s="73" customFormat="1" x14ac:dyDescent="0.25">
      <c r="A453" s="94"/>
      <c r="B453" s="94"/>
      <c r="C453" s="95"/>
    </row>
    <row r="454" spans="1:3" s="73" customFormat="1" x14ac:dyDescent="0.25">
      <c r="A454" s="94"/>
      <c r="B454" s="94"/>
      <c r="C454" s="95"/>
    </row>
    <row r="455" spans="1:3" s="73" customFormat="1" x14ac:dyDescent="0.25">
      <c r="A455" s="94"/>
      <c r="B455" s="94"/>
      <c r="C455" s="95"/>
    </row>
    <row r="456" spans="1:3" s="73" customFormat="1" x14ac:dyDescent="0.25">
      <c r="A456" s="94"/>
      <c r="B456" s="94"/>
      <c r="C456" s="95"/>
    </row>
    <row r="457" spans="1:3" s="73" customFormat="1" x14ac:dyDescent="0.25">
      <c r="A457" s="94"/>
      <c r="B457" s="94"/>
      <c r="C457" s="95"/>
    </row>
    <row r="458" spans="1:3" s="73" customFormat="1" x14ac:dyDescent="0.25">
      <c r="A458" s="94"/>
      <c r="B458" s="94"/>
      <c r="C458" s="95"/>
    </row>
    <row r="459" spans="1:3" s="73" customFormat="1" x14ac:dyDescent="0.25">
      <c r="A459" s="94"/>
      <c r="B459" s="94"/>
      <c r="C459" s="95"/>
    </row>
    <row r="460" spans="1:3" s="73" customFormat="1" x14ac:dyDescent="0.25">
      <c r="A460" s="94"/>
      <c r="B460" s="94"/>
      <c r="C460" s="95"/>
    </row>
    <row r="461" spans="1:3" s="73" customFormat="1" x14ac:dyDescent="0.25">
      <c r="A461" s="94"/>
      <c r="B461" s="94"/>
      <c r="C461" s="95"/>
    </row>
    <row r="462" spans="1:3" s="73" customFormat="1" x14ac:dyDescent="0.25">
      <c r="A462" s="94"/>
      <c r="B462" s="94"/>
      <c r="C462" s="95"/>
    </row>
    <row r="463" spans="1:3" s="73" customFormat="1" x14ac:dyDescent="0.25">
      <c r="A463" s="94"/>
      <c r="B463" s="94"/>
      <c r="C463" s="95"/>
    </row>
    <row r="464" spans="1:3" s="73" customFormat="1" x14ac:dyDescent="0.25">
      <c r="A464" s="94"/>
      <c r="B464" s="94"/>
      <c r="C464" s="95"/>
    </row>
    <row r="465" spans="1:3" s="73" customFormat="1" x14ac:dyDescent="0.25">
      <c r="A465" s="94"/>
      <c r="B465" s="94"/>
      <c r="C465" s="95"/>
    </row>
    <row r="466" spans="1:3" s="73" customFormat="1" x14ac:dyDescent="0.25">
      <c r="A466" s="94"/>
      <c r="B466" s="94"/>
      <c r="C466" s="95"/>
    </row>
    <row r="467" spans="1:3" s="73" customFormat="1" x14ac:dyDescent="0.25">
      <c r="A467" s="94"/>
      <c r="B467" s="94"/>
      <c r="C467" s="95"/>
    </row>
    <row r="468" spans="1:3" s="73" customFormat="1" x14ac:dyDescent="0.25">
      <c r="A468" s="94"/>
      <c r="B468" s="94"/>
      <c r="C468" s="95"/>
    </row>
    <row r="469" spans="1:3" s="73" customFormat="1" x14ac:dyDescent="0.25">
      <c r="A469" s="94"/>
      <c r="B469" s="94"/>
      <c r="C469" s="95"/>
    </row>
    <row r="470" spans="1:3" s="73" customFormat="1" x14ac:dyDescent="0.25">
      <c r="A470" s="94"/>
      <c r="B470" s="94"/>
      <c r="C470" s="95"/>
    </row>
    <row r="471" spans="1:3" s="73" customFormat="1" x14ac:dyDescent="0.25">
      <c r="A471" s="94"/>
      <c r="B471" s="94"/>
      <c r="C471" s="95"/>
    </row>
    <row r="472" spans="1:3" s="73" customFormat="1" x14ac:dyDescent="0.25">
      <c r="A472" s="94"/>
      <c r="B472" s="94"/>
      <c r="C472" s="95"/>
    </row>
    <row r="473" spans="1:3" s="73" customFormat="1" x14ac:dyDescent="0.25">
      <c r="A473" s="94"/>
      <c r="B473" s="94"/>
      <c r="C473" s="95"/>
    </row>
    <row r="474" spans="1:3" s="73" customFormat="1" x14ac:dyDescent="0.25">
      <c r="A474" s="94"/>
      <c r="B474" s="94"/>
      <c r="C474" s="95"/>
    </row>
    <row r="475" spans="1:3" s="73" customFormat="1" x14ac:dyDescent="0.25">
      <c r="A475" s="94"/>
      <c r="B475" s="94"/>
      <c r="C475" s="95"/>
    </row>
    <row r="476" spans="1:3" s="73" customFormat="1" x14ac:dyDescent="0.25">
      <c r="A476" s="94"/>
      <c r="B476" s="94"/>
      <c r="C476" s="95"/>
    </row>
    <row r="477" spans="1:3" s="73" customFormat="1" x14ac:dyDescent="0.25">
      <c r="A477" s="94"/>
      <c r="B477" s="94"/>
      <c r="C477" s="95"/>
    </row>
    <row r="478" spans="1:3" s="73" customFormat="1" x14ac:dyDescent="0.25">
      <c r="A478" s="94"/>
      <c r="B478" s="94"/>
      <c r="C478" s="95"/>
    </row>
    <row r="479" spans="1:3" s="73" customFormat="1" x14ac:dyDescent="0.25">
      <c r="A479" s="94"/>
      <c r="B479" s="94"/>
      <c r="C479" s="95"/>
    </row>
    <row r="480" spans="1:3" s="73" customFormat="1" x14ac:dyDescent="0.25">
      <c r="A480" s="94"/>
      <c r="B480" s="94"/>
      <c r="C480" s="95"/>
    </row>
    <row r="481" spans="1:3" s="73" customFormat="1" x14ac:dyDescent="0.25">
      <c r="A481" s="94"/>
      <c r="B481" s="94"/>
      <c r="C481" s="95"/>
    </row>
    <row r="482" spans="1:3" s="73" customFormat="1" x14ac:dyDescent="0.25">
      <c r="A482" s="94"/>
      <c r="B482" s="94"/>
      <c r="C482" s="95"/>
    </row>
    <row r="483" spans="1:3" s="73" customFormat="1" x14ac:dyDescent="0.25">
      <c r="A483" s="94"/>
      <c r="B483" s="94"/>
      <c r="C483" s="95"/>
    </row>
    <row r="484" spans="1:3" s="73" customFormat="1" x14ac:dyDescent="0.25">
      <c r="A484" s="94"/>
      <c r="B484" s="94"/>
      <c r="C484" s="95"/>
    </row>
    <row r="485" spans="1:3" s="73" customFormat="1" x14ac:dyDescent="0.25">
      <c r="A485" s="94"/>
      <c r="B485" s="94"/>
      <c r="C485" s="95"/>
    </row>
    <row r="486" spans="1:3" s="73" customFormat="1" x14ac:dyDescent="0.25">
      <c r="A486" s="94"/>
      <c r="B486" s="94"/>
      <c r="C486" s="95"/>
    </row>
    <row r="487" spans="1:3" s="73" customFormat="1" x14ac:dyDescent="0.25">
      <c r="A487" s="94"/>
      <c r="B487" s="94"/>
      <c r="C487" s="95"/>
    </row>
    <row r="488" spans="1:3" s="73" customFormat="1" x14ac:dyDescent="0.25">
      <c r="A488" s="94"/>
      <c r="B488" s="94"/>
      <c r="C488" s="95"/>
    </row>
    <row r="489" spans="1:3" s="73" customFormat="1" x14ac:dyDescent="0.25">
      <c r="A489" s="94"/>
      <c r="B489" s="94"/>
      <c r="C489" s="95"/>
    </row>
    <row r="490" spans="1:3" s="73" customFormat="1" x14ac:dyDescent="0.25">
      <c r="A490" s="94"/>
      <c r="B490" s="94"/>
      <c r="C490" s="95"/>
    </row>
    <row r="491" spans="1:3" s="73" customFormat="1" x14ac:dyDescent="0.25">
      <c r="A491" s="94"/>
      <c r="B491" s="94"/>
      <c r="C491" s="95"/>
    </row>
    <row r="492" spans="1:3" s="73" customFormat="1" x14ac:dyDescent="0.25">
      <c r="A492" s="94"/>
      <c r="B492" s="94"/>
      <c r="C492" s="95"/>
    </row>
    <row r="493" spans="1:3" s="73" customFormat="1" x14ac:dyDescent="0.25">
      <c r="A493" s="94"/>
      <c r="B493" s="94"/>
      <c r="C493" s="95"/>
    </row>
    <row r="494" spans="1:3" s="73" customFormat="1" x14ac:dyDescent="0.25">
      <c r="A494" s="94"/>
      <c r="B494" s="94"/>
      <c r="C494" s="95"/>
    </row>
    <row r="495" spans="1:3" s="73" customFormat="1" x14ac:dyDescent="0.25">
      <c r="A495" s="94"/>
      <c r="B495" s="94"/>
      <c r="C495" s="95"/>
    </row>
    <row r="496" spans="1:3" s="73" customFormat="1" x14ac:dyDescent="0.25">
      <c r="A496" s="94"/>
      <c r="B496" s="94"/>
      <c r="C496" s="95"/>
    </row>
    <row r="497" spans="1:3" s="73" customFormat="1" x14ac:dyDescent="0.25">
      <c r="A497" s="94"/>
      <c r="B497" s="94"/>
      <c r="C497" s="95"/>
    </row>
    <row r="498" spans="1:3" s="73" customFormat="1" x14ac:dyDescent="0.25">
      <c r="A498" s="94"/>
      <c r="B498" s="94"/>
      <c r="C498" s="95"/>
    </row>
    <row r="499" spans="1:3" s="73" customFormat="1" x14ac:dyDescent="0.25">
      <c r="A499" s="94"/>
      <c r="B499" s="94"/>
      <c r="C499" s="95"/>
    </row>
    <row r="500" spans="1:3" s="73" customFormat="1" x14ac:dyDescent="0.25">
      <c r="A500" s="94"/>
      <c r="B500" s="94"/>
      <c r="C500" s="95"/>
    </row>
    <row r="501" spans="1:3" s="73" customFormat="1" x14ac:dyDescent="0.25">
      <c r="A501" s="94"/>
      <c r="B501" s="94"/>
      <c r="C501" s="95"/>
    </row>
    <row r="502" spans="1:3" s="73" customFormat="1" x14ac:dyDescent="0.25">
      <c r="A502" s="94"/>
      <c r="B502" s="94"/>
      <c r="C502" s="95"/>
    </row>
    <row r="503" spans="1:3" s="73" customFormat="1" x14ac:dyDescent="0.25">
      <c r="A503" s="94"/>
      <c r="B503" s="94"/>
      <c r="C503" s="95"/>
    </row>
    <row r="504" spans="1:3" s="73" customFormat="1" x14ac:dyDescent="0.25">
      <c r="A504" s="94"/>
      <c r="B504" s="94"/>
      <c r="C504" s="95"/>
    </row>
    <row r="505" spans="1:3" s="73" customFormat="1" x14ac:dyDescent="0.25">
      <c r="A505" s="94"/>
      <c r="B505" s="94"/>
      <c r="C505" s="95"/>
    </row>
    <row r="506" spans="1:3" s="73" customFormat="1" x14ac:dyDescent="0.25">
      <c r="A506" s="94"/>
      <c r="B506" s="94"/>
      <c r="C506" s="95"/>
    </row>
    <row r="507" spans="1:3" s="73" customFormat="1" x14ac:dyDescent="0.25">
      <c r="A507" s="94"/>
      <c r="B507" s="94"/>
      <c r="C507" s="95"/>
    </row>
    <row r="508" spans="1:3" s="73" customFormat="1" x14ac:dyDescent="0.25">
      <c r="A508" s="94"/>
      <c r="B508" s="94"/>
      <c r="C508" s="95"/>
    </row>
    <row r="509" spans="1:3" s="73" customFormat="1" x14ac:dyDescent="0.25">
      <c r="A509" s="94"/>
      <c r="B509" s="94"/>
      <c r="C509" s="95"/>
    </row>
    <row r="510" spans="1:3" s="73" customFormat="1" x14ac:dyDescent="0.25">
      <c r="A510" s="94"/>
      <c r="B510" s="94"/>
      <c r="C510" s="95"/>
    </row>
    <row r="511" spans="1:3" s="73" customFormat="1" x14ac:dyDescent="0.25">
      <c r="A511" s="94"/>
      <c r="B511" s="94"/>
      <c r="C511" s="95"/>
    </row>
    <row r="512" spans="1:3" s="73" customFormat="1" x14ac:dyDescent="0.25">
      <c r="A512" s="94"/>
      <c r="B512" s="94"/>
      <c r="C512" s="95"/>
    </row>
    <row r="513" spans="1:3" s="73" customFormat="1" x14ac:dyDescent="0.25">
      <c r="A513" s="94"/>
      <c r="B513" s="94"/>
      <c r="C513" s="95"/>
    </row>
    <row r="514" spans="1:3" s="73" customFormat="1" x14ac:dyDescent="0.25">
      <c r="A514" s="94"/>
      <c r="B514" s="94"/>
      <c r="C514" s="95"/>
    </row>
    <row r="515" spans="1:3" s="73" customFormat="1" x14ac:dyDescent="0.25">
      <c r="A515" s="94"/>
      <c r="B515" s="94"/>
      <c r="C515" s="95"/>
    </row>
    <row r="516" spans="1:3" s="73" customFormat="1" x14ac:dyDescent="0.25">
      <c r="A516" s="94"/>
      <c r="B516" s="94"/>
      <c r="C516" s="95"/>
    </row>
    <row r="517" spans="1:3" s="73" customFormat="1" x14ac:dyDescent="0.25">
      <c r="A517" s="94"/>
      <c r="B517" s="94"/>
      <c r="C517" s="95"/>
    </row>
    <row r="518" spans="1:3" s="73" customFormat="1" x14ac:dyDescent="0.25">
      <c r="A518" s="94"/>
      <c r="B518" s="94"/>
      <c r="C518" s="95"/>
    </row>
    <row r="519" spans="1:3" s="73" customFormat="1" x14ac:dyDescent="0.25">
      <c r="A519" s="94"/>
      <c r="B519" s="94"/>
      <c r="C519" s="95"/>
    </row>
    <row r="520" spans="1:3" s="73" customFormat="1" x14ac:dyDescent="0.25">
      <c r="A520" s="94"/>
      <c r="B520" s="94"/>
      <c r="C520" s="95"/>
    </row>
    <row r="521" spans="1:3" s="73" customFormat="1" x14ac:dyDescent="0.25">
      <c r="A521" s="94"/>
      <c r="B521" s="94"/>
      <c r="C521" s="95"/>
    </row>
    <row r="522" spans="1:3" s="73" customFormat="1" x14ac:dyDescent="0.25">
      <c r="A522" s="94"/>
      <c r="B522" s="94"/>
      <c r="C522" s="95"/>
    </row>
    <row r="523" spans="1:3" s="73" customFormat="1" x14ac:dyDescent="0.25">
      <c r="A523" s="94"/>
      <c r="B523" s="94"/>
      <c r="C523" s="95"/>
    </row>
    <row r="524" spans="1:3" s="73" customFormat="1" x14ac:dyDescent="0.25">
      <c r="A524" s="94"/>
      <c r="B524" s="94"/>
      <c r="C524" s="95"/>
    </row>
    <row r="525" spans="1:3" s="73" customFormat="1" x14ac:dyDescent="0.25">
      <c r="A525" s="94"/>
      <c r="B525" s="94"/>
      <c r="C525" s="95"/>
    </row>
    <row r="526" spans="1:3" s="73" customFormat="1" x14ac:dyDescent="0.25">
      <c r="A526" s="94"/>
      <c r="B526" s="94"/>
      <c r="C526" s="95"/>
    </row>
    <row r="527" spans="1:3" s="73" customFormat="1" x14ac:dyDescent="0.25">
      <c r="A527" s="94"/>
      <c r="B527" s="94"/>
      <c r="C527" s="95"/>
    </row>
    <row r="528" spans="1:3" s="73" customFormat="1" x14ac:dyDescent="0.25">
      <c r="A528" s="94"/>
      <c r="B528" s="94"/>
      <c r="C528" s="95"/>
    </row>
    <row r="529" spans="1:3" s="73" customFormat="1" x14ac:dyDescent="0.25">
      <c r="A529" s="94"/>
      <c r="B529" s="94"/>
      <c r="C529" s="95"/>
    </row>
    <row r="530" spans="1:3" s="73" customFormat="1" x14ac:dyDescent="0.25">
      <c r="A530" s="94"/>
      <c r="B530" s="94"/>
      <c r="C530" s="95"/>
    </row>
    <row r="531" spans="1:3" s="73" customFormat="1" x14ac:dyDescent="0.25">
      <c r="A531" s="94"/>
      <c r="B531" s="94"/>
      <c r="C531" s="95"/>
    </row>
    <row r="532" spans="1:3" s="73" customFormat="1" x14ac:dyDescent="0.25">
      <c r="A532" s="94"/>
      <c r="B532" s="94"/>
      <c r="C532" s="95"/>
    </row>
    <row r="533" spans="1:3" s="73" customFormat="1" x14ac:dyDescent="0.25">
      <c r="A533" s="94"/>
      <c r="B533" s="94"/>
      <c r="C533" s="95"/>
    </row>
    <row r="534" spans="1:3" s="73" customFormat="1" x14ac:dyDescent="0.25">
      <c r="A534" s="94"/>
      <c r="B534" s="94"/>
      <c r="C534" s="95"/>
    </row>
    <row r="535" spans="1:3" s="73" customFormat="1" x14ac:dyDescent="0.25">
      <c r="A535" s="94"/>
      <c r="B535" s="94"/>
      <c r="C535" s="95"/>
    </row>
    <row r="536" spans="1:3" s="73" customFormat="1" x14ac:dyDescent="0.25">
      <c r="A536" s="94"/>
      <c r="B536" s="94"/>
      <c r="C536" s="95"/>
    </row>
    <row r="537" spans="1:3" s="73" customFormat="1" x14ac:dyDescent="0.25">
      <c r="A537" s="94"/>
      <c r="B537" s="94"/>
      <c r="C537" s="95"/>
    </row>
    <row r="538" spans="1:3" s="73" customFormat="1" x14ac:dyDescent="0.25">
      <c r="A538" s="94"/>
      <c r="B538" s="94"/>
      <c r="C538" s="95"/>
    </row>
    <row r="539" spans="1:3" s="73" customFormat="1" x14ac:dyDescent="0.25">
      <c r="A539" s="94"/>
      <c r="B539" s="94"/>
      <c r="C539" s="95"/>
    </row>
    <row r="540" spans="1:3" s="73" customFormat="1" x14ac:dyDescent="0.25">
      <c r="A540" s="94"/>
      <c r="B540" s="94"/>
      <c r="C540" s="95"/>
    </row>
    <row r="541" spans="1:3" s="73" customFormat="1" x14ac:dyDescent="0.25">
      <c r="A541" s="94"/>
      <c r="B541" s="94"/>
      <c r="C541" s="95"/>
    </row>
    <row r="542" spans="1:3" s="73" customFormat="1" x14ac:dyDescent="0.25">
      <c r="A542" s="94"/>
      <c r="B542" s="94"/>
      <c r="C542" s="95"/>
    </row>
    <row r="543" spans="1:3" s="73" customFormat="1" x14ac:dyDescent="0.25">
      <c r="A543" s="94"/>
      <c r="B543" s="94"/>
      <c r="C543" s="95"/>
    </row>
    <row r="544" spans="1:3" s="73" customFormat="1" x14ac:dyDescent="0.25">
      <c r="A544" s="94"/>
      <c r="B544" s="94"/>
      <c r="C544" s="95"/>
    </row>
    <row r="545" spans="1:3" s="73" customFormat="1" x14ac:dyDescent="0.25">
      <c r="A545" s="94"/>
      <c r="B545" s="94"/>
      <c r="C545" s="95"/>
    </row>
    <row r="546" spans="1:3" s="73" customFormat="1" x14ac:dyDescent="0.25">
      <c r="A546" s="94"/>
      <c r="B546" s="94"/>
      <c r="C546" s="95"/>
    </row>
    <row r="547" spans="1:3" s="73" customFormat="1" x14ac:dyDescent="0.25">
      <c r="A547" s="94"/>
      <c r="B547" s="94"/>
      <c r="C547" s="95"/>
    </row>
    <row r="548" spans="1:3" s="73" customFormat="1" x14ac:dyDescent="0.25">
      <c r="A548" s="94"/>
      <c r="B548" s="94"/>
      <c r="C548" s="95"/>
    </row>
    <row r="549" spans="1:3" s="73" customFormat="1" x14ac:dyDescent="0.25">
      <c r="A549" s="94"/>
      <c r="B549" s="94"/>
      <c r="C549" s="95"/>
    </row>
    <row r="550" spans="1:3" s="73" customFormat="1" x14ac:dyDescent="0.25">
      <c r="A550" s="94"/>
      <c r="B550" s="94"/>
      <c r="C550" s="95"/>
    </row>
    <row r="551" spans="1:3" s="73" customFormat="1" x14ac:dyDescent="0.25">
      <c r="A551" s="94"/>
      <c r="B551" s="94"/>
      <c r="C551" s="95"/>
    </row>
    <row r="552" spans="1:3" s="73" customFormat="1" x14ac:dyDescent="0.25">
      <c r="A552" s="94"/>
      <c r="B552" s="94"/>
      <c r="C552" s="95"/>
    </row>
    <row r="553" spans="1:3" s="73" customFormat="1" x14ac:dyDescent="0.25">
      <c r="A553" s="94"/>
      <c r="B553" s="94"/>
      <c r="C553" s="95"/>
    </row>
    <row r="554" spans="1:3" s="73" customFormat="1" x14ac:dyDescent="0.25">
      <c r="A554" s="94"/>
      <c r="B554" s="94"/>
      <c r="C554" s="95"/>
    </row>
    <row r="555" spans="1:3" s="73" customFormat="1" x14ac:dyDescent="0.25">
      <c r="A555" s="94"/>
      <c r="B555" s="94"/>
      <c r="C555" s="95"/>
    </row>
    <row r="556" spans="1:3" s="73" customFormat="1" x14ac:dyDescent="0.25">
      <c r="A556" s="94"/>
      <c r="B556" s="94"/>
      <c r="C556" s="95"/>
    </row>
    <row r="557" spans="1:3" s="73" customFormat="1" x14ac:dyDescent="0.25">
      <c r="A557" s="94"/>
      <c r="B557" s="94"/>
      <c r="C557" s="95"/>
    </row>
    <row r="558" spans="1:3" s="73" customFormat="1" x14ac:dyDescent="0.25">
      <c r="A558" s="94"/>
      <c r="B558" s="94"/>
      <c r="C558" s="95"/>
    </row>
    <row r="559" spans="1:3" s="73" customFormat="1" x14ac:dyDescent="0.25">
      <c r="A559" s="94"/>
      <c r="B559" s="94"/>
      <c r="C559" s="95"/>
    </row>
    <row r="560" spans="1:3" s="73" customFormat="1" x14ac:dyDescent="0.25">
      <c r="A560" s="94"/>
      <c r="B560" s="94"/>
      <c r="C560" s="95"/>
    </row>
    <row r="561" spans="1:3" s="73" customFormat="1" x14ac:dyDescent="0.25">
      <c r="A561" s="94"/>
      <c r="B561" s="94"/>
      <c r="C561" s="95"/>
    </row>
    <row r="562" spans="1:3" s="73" customFormat="1" x14ac:dyDescent="0.25">
      <c r="A562" s="94"/>
      <c r="B562" s="94"/>
      <c r="C562" s="95"/>
    </row>
    <row r="563" spans="1:3" s="73" customFormat="1" x14ac:dyDescent="0.25">
      <c r="A563" s="94"/>
      <c r="B563" s="94"/>
      <c r="C563" s="95"/>
    </row>
    <row r="564" spans="1:3" s="73" customFormat="1" x14ac:dyDescent="0.25">
      <c r="A564" s="94"/>
      <c r="B564" s="94"/>
      <c r="C564" s="95"/>
    </row>
    <row r="565" spans="1:3" s="73" customFormat="1" x14ac:dyDescent="0.25">
      <c r="A565" s="94"/>
      <c r="B565" s="94"/>
      <c r="C565" s="95"/>
    </row>
    <row r="566" spans="1:3" s="73" customFormat="1" x14ac:dyDescent="0.25">
      <c r="A566" s="94"/>
      <c r="B566" s="94"/>
      <c r="C566" s="95"/>
    </row>
    <row r="567" spans="1:3" s="73" customFormat="1" x14ac:dyDescent="0.25">
      <c r="A567" s="94"/>
      <c r="B567" s="94"/>
      <c r="C567" s="95"/>
    </row>
    <row r="568" spans="1:3" s="73" customFormat="1" x14ac:dyDescent="0.25">
      <c r="A568" s="94"/>
      <c r="B568" s="94"/>
      <c r="C568" s="95"/>
    </row>
    <row r="569" spans="1:3" s="73" customFormat="1" x14ac:dyDescent="0.25">
      <c r="A569" s="94"/>
      <c r="B569" s="94"/>
      <c r="C569" s="95"/>
    </row>
    <row r="570" spans="1:3" s="73" customFormat="1" x14ac:dyDescent="0.25">
      <c r="A570" s="94"/>
      <c r="B570" s="94"/>
      <c r="C570" s="95"/>
    </row>
    <row r="571" spans="1:3" s="73" customFormat="1" x14ac:dyDescent="0.25">
      <c r="A571" s="94"/>
      <c r="B571" s="94"/>
      <c r="C571" s="95"/>
    </row>
    <row r="572" spans="1:3" s="73" customFormat="1" x14ac:dyDescent="0.25">
      <c r="A572" s="94"/>
      <c r="B572" s="94"/>
      <c r="C572" s="95"/>
    </row>
    <row r="573" spans="1:3" s="73" customFormat="1" x14ac:dyDescent="0.25">
      <c r="A573" s="94"/>
      <c r="B573" s="94"/>
      <c r="C573" s="95"/>
    </row>
    <row r="574" spans="1:3" s="73" customFormat="1" x14ac:dyDescent="0.25">
      <c r="A574" s="94"/>
      <c r="B574" s="94"/>
      <c r="C574" s="95"/>
    </row>
    <row r="575" spans="1:3" s="73" customFormat="1" x14ac:dyDescent="0.25">
      <c r="A575" s="94"/>
      <c r="B575" s="94"/>
      <c r="C575" s="95"/>
    </row>
    <row r="576" spans="1:3" s="73" customFormat="1" x14ac:dyDescent="0.25">
      <c r="A576" s="94"/>
      <c r="B576" s="94"/>
      <c r="C576" s="95"/>
    </row>
    <row r="577" spans="1:3" s="73" customFormat="1" x14ac:dyDescent="0.25">
      <c r="A577" s="94"/>
      <c r="B577" s="94"/>
      <c r="C577" s="95"/>
    </row>
    <row r="578" spans="1:3" s="73" customFormat="1" x14ac:dyDescent="0.25">
      <c r="A578" s="94"/>
      <c r="B578" s="94"/>
      <c r="C578" s="95"/>
    </row>
    <row r="579" spans="1:3" s="73" customFormat="1" x14ac:dyDescent="0.25">
      <c r="A579" s="94"/>
      <c r="B579" s="94"/>
      <c r="C579" s="95"/>
    </row>
    <row r="580" spans="1:3" s="73" customFormat="1" x14ac:dyDescent="0.25">
      <c r="A580" s="94"/>
      <c r="B580" s="94"/>
      <c r="C580" s="95"/>
    </row>
    <row r="581" spans="1:3" s="73" customFormat="1" x14ac:dyDescent="0.25">
      <c r="A581" s="94"/>
      <c r="B581" s="94"/>
      <c r="C581" s="95"/>
    </row>
    <row r="582" spans="1:3" s="73" customFormat="1" x14ac:dyDescent="0.25">
      <c r="A582" s="94"/>
      <c r="B582" s="94"/>
      <c r="C582" s="95"/>
    </row>
    <row r="583" spans="1:3" s="73" customFormat="1" x14ac:dyDescent="0.25">
      <c r="A583" s="94"/>
      <c r="B583" s="94"/>
      <c r="C583" s="95"/>
    </row>
    <row r="584" spans="1:3" s="73" customFormat="1" x14ac:dyDescent="0.25">
      <c r="A584" s="94"/>
      <c r="B584" s="94"/>
      <c r="C584" s="95"/>
    </row>
    <row r="585" spans="1:3" s="73" customFormat="1" x14ac:dyDescent="0.25">
      <c r="A585" s="94"/>
      <c r="B585" s="94"/>
      <c r="C585" s="95"/>
    </row>
    <row r="586" spans="1:3" s="73" customFormat="1" x14ac:dyDescent="0.25">
      <c r="A586" s="94"/>
      <c r="B586" s="94"/>
      <c r="C586" s="95"/>
    </row>
    <row r="587" spans="1:3" s="73" customFormat="1" x14ac:dyDescent="0.25">
      <c r="A587" s="94"/>
      <c r="B587" s="94"/>
      <c r="C587" s="95"/>
    </row>
    <row r="588" spans="1:3" s="73" customFormat="1" x14ac:dyDescent="0.25">
      <c r="A588" s="94"/>
      <c r="B588" s="94"/>
      <c r="C588" s="95"/>
    </row>
    <row r="589" spans="1:3" s="73" customFormat="1" x14ac:dyDescent="0.25">
      <c r="A589" s="94"/>
      <c r="B589" s="94"/>
      <c r="C589" s="95"/>
    </row>
    <row r="590" spans="1:3" s="73" customFormat="1" x14ac:dyDescent="0.25">
      <c r="A590" s="94"/>
      <c r="B590" s="94"/>
      <c r="C590" s="95"/>
    </row>
    <row r="591" spans="1:3" s="73" customFormat="1" x14ac:dyDescent="0.25">
      <c r="A591" s="94"/>
      <c r="B591" s="94"/>
      <c r="C591" s="95"/>
    </row>
    <row r="592" spans="1:3" s="73" customFormat="1" x14ac:dyDescent="0.25">
      <c r="A592" s="94"/>
      <c r="B592" s="94"/>
      <c r="C592" s="95"/>
    </row>
    <row r="593" spans="1:3" s="73" customFormat="1" x14ac:dyDescent="0.25">
      <c r="A593" s="94"/>
      <c r="B593" s="94"/>
      <c r="C593" s="95"/>
    </row>
    <row r="594" spans="1:3" s="73" customFormat="1" x14ac:dyDescent="0.25">
      <c r="A594" s="94"/>
      <c r="B594" s="94"/>
      <c r="C594" s="95"/>
    </row>
    <row r="595" spans="1:3" s="73" customFormat="1" x14ac:dyDescent="0.25">
      <c r="A595" s="94"/>
      <c r="B595" s="94"/>
      <c r="C595" s="95"/>
    </row>
    <row r="596" spans="1:3" s="73" customFormat="1" x14ac:dyDescent="0.25">
      <c r="A596" s="94"/>
      <c r="B596" s="94"/>
      <c r="C596" s="95"/>
    </row>
    <row r="597" spans="1:3" s="73" customFormat="1" x14ac:dyDescent="0.25">
      <c r="A597" s="94"/>
      <c r="B597" s="94"/>
      <c r="C597" s="95"/>
    </row>
    <row r="598" spans="1:3" s="73" customFormat="1" x14ac:dyDescent="0.25">
      <c r="A598" s="94"/>
      <c r="B598" s="94"/>
      <c r="C598" s="95"/>
    </row>
    <row r="599" spans="1:3" s="73" customFormat="1" x14ac:dyDescent="0.25">
      <c r="A599" s="94"/>
      <c r="B599" s="94"/>
      <c r="C599" s="95"/>
    </row>
    <row r="600" spans="1:3" s="73" customFormat="1" x14ac:dyDescent="0.25">
      <c r="A600" s="94"/>
      <c r="B600" s="94"/>
      <c r="C600" s="95"/>
    </row>
    <row r="601" spans="1:3" s="73" customFormat="1" x14ac:dyDescent="0.25">
      <c r="A601" s="94"/>
      <c r="B601" s="94"/>
      <c r="C601" s="95"/>
    </row>
    <row r="602" spans="1:3" s="73" customFormat="1" x14ac:dyDescent="0.25">
      <c r="A602" s="94"/>
      <c r="B602" s="94"/>
      <c r="C602" s="95"/>
    </row>
    <row r="603" spans="1:3" s="73" customFormat="1" x14ac:dyDescent="0.25">
      <c r="A603" s="94"/>
      <c r="B603" s="94"/>
      <c r="C603" s="95"/>
    </row>
    <row r="604" spans="1:3" s="73" customFormat="1" x14ac:dyDescent="0.25">
      <c r="A604" s="94"/>
      <c r="B604" s="94"/>
      <c r="C604" s="95"/>
    </row>
    <row r="605" spans="1:3" s="73" customFormat="1" x14ac:dyDescent="0.25">
      <c r="A605" s="94"/>
      <c r="B605" s="94"/>
      <c r="C605" s="95"/>
    </row>
    <row r="606" spans="1:3" s="73" customFormat="1" x14ac:dyDescent="0.25">
      <c r="A606" s="94"/>
      <c r="B606" s="94"/>
      <c r="C606" s="95"/>
    </row>
    <row r="607" spans="1:3" s="73" customFormat="1" x14ac:dyDescent="0.25">
      <c r="A607" s="94"/>
      <c r="B607" s="94"/>
      <c r="C607" s="95"/>
    </row>
    <row r="608" spans="1:3" s="73" customFormat="1" x14ac:dyDescent="0.25">
      <c r="A608" s="94"/>
      <c r="B608" s="94"/>
      <c r="C608" s="95"/>
    </row>
    <row r="609" spans="1:3" s="73" customFormat="1" x14ac:dyDescent="0.25">
      <c r="A609" s="94"/>
      <c r="B609" s="94"/>
      <c r="C609" s="95"/>
    </row>
    <row r="610" spans="1:3" s="73" customFormat="1" x14ac:dyDescent="0.25">
      <c r="A610" s="94"/>
      <c r="B610" s="94"/>
      <c r="C610" s="95"/>
    </row>
    <row r="611" spans="1:3" s="73" customFormat="1" x14ac:dyDescent="0.25">
      <c r="A611" s="94"/>
      <c r="B611" s="94"/>
      <c r="C611" s="95"/>
    </row>
    <row r="612" spans="1:3" s="73" customFormat="1" x14ac:dyDescent="0.25">
      <c r="A612" s="94"/>
      <c r="B612" s="94"/>
      <c r="C612" s="95"/>
    </row>
    <row r="613" spans="1:3" s="73" customFormat="1" x14ac:dyDescent="0.25">
      <c r="A613" s="94"/>
      <c r="B613" s="94"/>
      <c r="C613" s="95"/>
    </row>
    <row r="614" spans="1:3" s="73" customFormat="1" x14ac:dyDescent="0.25">
      <c r="A614" s="94"/>
      <c r="B614" s="94"/>
      <c r="C614" s="95"/>
    </row>
    <row r="615" spans="1:3" s="73" customFormat="1" x14ac:dyDescent="0.25">
      <c r="A615" s="94"/>
      <c r="B615" s="94"/>
      <c r="C615" s="95"/>
    </row>
    <row r="616" spans="1:3" s="73" customFormat="1" x14ac:dyDescent="0.25">
      <c r="A616" s="94"/>
      <c r="B616" s="94"/>
      <c r="C616" s="95"/>
    </row>
    <row r="617" spans="1:3" s="73" customFormat="1" x14ac:dyDescent="0.25">
      <c r="A617" s="94"/>
      <c r="B617" s="94"/>
      <c r="C617" s="95"/>
    </row>
    <row r="618" spans="1:3" s="73" customFormat="1" x14ac:dyDescent="0.25">
      <c r="A618" s="94"/>
      <c r="B618" s="94"/>
      <c r="C618" s="95"/>
    </row>
    <row r="619" spans="1:3" s="73" customFormat="1" x14ac:dyDescent="0.25">
      <c r="A619" s="94"/>
      <c r="B619" s="94"/>
      <c r="C619" s="95"/>
    </row>
    <row r="620" spans="1:3" s="73" customFormat="1" x14ac:dyDescent="0.25">
      <c r="A620" s="94"/>
      <c r="B620" s="94"/>
      <c r="C620" s="95"/>
    </row>
    <row r="621" spans="1:3" s="73" customFormat="1" x14ac:dyDescent="0.25">
      <c r="A621" s="94"/>
      <c r="B621" s="94"/>
      <c r="C621" s="95"/>
    </row>
    <row r="622" spans="1:3" s="73" customFormat="1" x14ac:dyDescent="0.25">
      <c r="A622" s="94"/>
      <c r="B622" s="94"/>
      <c r="C622" s="95"/>
    </row>
    <row r="623" spans="1:3" s="73" customFormat="1" x14ac:dyDescent="0.25">
      <c r="A623" s="94"/>
      <c r="B623" s="94"/>
      <c r="C623" s="95"/>
    </row>
    <row r="624" spans="1:3" s="73" customFormat="1" x14ac:dyDescent="0.25">
      <c r="A624" s="94"/>
      <c r="B624" s="94"/>
      <c r="C624" s="95"/>
    </row>
    <row r="625" spans="1:3" s="73" customFormat="1" x14ac:dyDescent="0.25">
      <c r="A625" s="94"/>
      <c r="B625" s="94"/>
      <c r="C625" s="95"/>
    </row>
    <row r="626" spans="1:3" s="73" customFormat="1" x14ac:dyDescent="0.25">
      <c r="A626" s="94"/>
      <c r="B626" s="94"/>
      <c r="C626" s="95"/>
    </row>
    <row r="627" spans="1:3" s="73" customFormat="1" x14ac:dyDescent="0.25">
      <c r="A627" s="94"/>
      <c r="B627" s="94"/>
      <c r="C627" s="95"/>
    </row>
    <row r="628" spans="1:3" s="73" customFormat="1" x14ac:dyDescent="0.25">
      <c r="A628" s="94"/>
      <c r="B628" s="94"/>
      <c r="C628" s="95"/>
    </row>
    <row r="629" spans="1:3" s="73" customFormat="1" x14ac:dyDescent="0.25">
      <c r="A629" s="94"/>
      <c r="B629" s="94"/>
      <c r="C629" s="95"/>
    </row>
    <row r="630" spans="1:3" s="73" customFormat="1" x14ac:dyDescent="0.25">
      <c r="A630" s="94"/>
      <c r="B630" s="94"/>
      <c r="C630" s="95"/>
    </row>
    <row r="631" spans="1:3" s="73" customFormat="1" x14ac:dyDescent="0.25">
      <c r="A631" s="94"/>
      <c r="B631" s="94"/>
      <c r="C631" s="95"/>
    </row>
    <row r="632" spans="1:3" s="73" customFormat="1" x14ac:dyDescent="0.25">
      <c r="A632" s="94"/>
      <c r="B632" s="94"/>
      <c r="C632" s="95"/>
    </row>
    <row r="633" spans="1:3" s="73" customFormat="1" x14ac:dyDescent="0.25">
      <c r="A633" s="94"/>
      <c r="B633" s="94"/>
      <c r="C633" s="95"/>
    </row>
    <row r="634" spans="1:3" s="73" customFormat="1" x14ac:dyDescent="0.25">
      <c r="A634" s="94"/>
      <c r="B634" s="94"/>
      <c r="C634" s="95"/>
    </row>
    <row r="635" spans="1:3" s="73" customFormat="1" x14ac:dyDescent="0.25">
      <c r="A635" s="94"/>
      <c r="B635" s="94"/>
      <c r="C635" s="95"/>
    </row>
    <row r="636" spans="1:3" s="73" customFormat="1" x14ac:dyDescent="0.25">
      <c r="A636" s="94"/>
      <c r="B636" s="94"/>
      <c r="C636" s="95"/>
    </row>
    <row r="637" spans="1:3" s="73" customFormat="1" x14ac:dyDescent="0.25">
      <c r="A637" s="94"/>
      <c r="B637" s="94"/>
      <c r="C637" s="95"/>
    </row>
    <row r="638" spans="1:3" s="73" customFormat="1" x14ac:dyDescent="0.25">
      <c r="A638" s="94"/>
      <c r="B638" s="94"/>
      <c r="C638" s="95"/>
    </row>
    <row r="639" spans="1:3" s="73" customFormat="1" x14ac:dyDescent="0.25">
      <c r="A639" s="94"/>
      <c r="B639" s="94"/>
      <c r="C639" s="95"/>
    </row>
    <row r="640" spans="1:3" s="73" customFormat="1" x14ac:dyDescent="0.25">
      <c r="A640" s="94"/>
      <c r="B640" s="94"/>
      <c r="C640" s="95"/>
    </row>
    <row r="641" spans="1:3" s="73" customFormat="1" x14ac:dyDescent="0.25">
      <c r="A641" s="94"/>
      <c r="B641" s="94"/>
      <c r="C641" s="95"/>
    </row>
    <row r="642" spans="1:3" s="73" customFormat="1" x14ac:dyDescent="0.25">
      <c r="A642" s="94"/>
      <c r="B642" s="94"/>
      <c r="C642" s="95"/>
    </row>
    <row r="643" spans="1:3" s="73" customFormat="1" x14ac:dyDescent="0.25">
      <c r="A643" s="94"/>
      <c r="B643" s="94"/>
      <c r="C643" s="95"/>
    </row>
    <row r="644" spans="1:3" s="73" customFormat="1" x14ac:dyDescent="0.25">
      <c r="A644" s="94"/>
      <c r="B644" s="94"/>
      <c r="C644" s="95"/>
    </row>
    <row r="645" spans="1:3" s="73" customFormat="1" x14ac:dyDescent="0.25">
      <c r="A645" s="94"/>
      <c r="B645" s="94"/>
      <c r="C645" s="95"/>
    </row>
    <row r="646" spans="1:3" s="73" customFormat="1" x14ac:dyDescent="0.25">
      <c r="A646" s="94"/>
      <c r="B646" s="94"/>
      <c r="C646" s="95"/>
    </row>
    <row r="647" spans="1:3" s="73" customFormat="1" x14ac:dyDescent="0.25">
      <c r="A647" s="94"/>
      <c r="B647" s="94"/>
      <c r="C647" s="95"/>
    </row>
    <row r="648" spans="1:3" s="73" customFormat="1" x14ac:dyDescent="0.25">
      <c r="A648" s="94"/>
      <c r="B648" s="94"/>
      <c r="C648" s="95"/>
    </row>
    <row r="649" spans="1:3" s="73" customFormat="1" x14ac:dyDescent="0.25">
      <c r="A649" s="94"/>
      <c r="B649" s="94"/>
      <c r="C649" s="95"/>
    </row>
    <row r="650" spans="1:3" s="73" customFormat="1" x14ac:dyDescent="0.25">
      <c r="A650" s="94"/>
      <c r="B650" s="94"/>
      <c r="C650" s="95"/>
    </row>
    <row r="651" spans="1:3" s="73" customFormat="1" x14ac:dyDescent="0.25">
      <c r="A651" s="94"/>
      <c r="B651" s="94"/>
      <c r="C651" s="95"/>
    </row>
    <row r="652" spans="1:3" s="73" customFormat="1" x14ac:dyDescent="0.25">
      <c r="A652" s="94"/>
      <c r="B652" s="94"/>
      <c r="C652" s="95"/>
    </row>
    <row r="653" spans="1:3" s="73" customFormat="1" x14ac:dyDescent="0.25">
      <c r="A653" s="94"/>
      <c r="B653" s="94"/>
      <c r="C653" s="95"/>
    </row>
    <row r="654" spans="1:3" s="73" customFormat="1" x14ac:dyDescent="0.25">
      <c r="A654" s="94"/>
      <c r="B654" s="94"/>
      <c r="C654" s="95"/>
    </row>
    <row r="655" spans="1:3" s="73" customFormat="1" x14ac:dyDescent="0.25">
      <c r="A655" s="94"/>
      <c r="B655" s="94"/>
      <c r="C655" s="95"/>
    </row>
    <row r="656" spans="1:3" s="73" customFormat="1" x14ac:dyDescent="0.25">
      <c r="A656" s="94"/>
      <c r="B656" s="94"/>
      <c r="C656" s="95"/>
    </row>
    <row r="657" spans="1:3" s="73" customFormat="1" x14ac:dyDescent="0.25">
      <c r="A657" s="94"/>
      <c r="B657" s="94"/>
      <c r="C657" s="95"/>
    </row>
    <row r="658" spans="1:3" s="73" customFormat="1" x14ac:dyDescent="0.25">
      <c r="A658" s="94"/>
      <c r="B658" s="94"/>
      <c r="C658" s="95"/>
    </row>
    <row r="659" spans="1:3" s="73" customFormat="1" x14ac:dyDescent="0.25">
      <c r="A659" s="94"/>
      <c r="B659" s="94"/>
      <c r="C659" s="95"/>
    </row>
    <row r="660" spans="1:3" s="73" customFormat="1" x14ac:dyDescent="0.25">
      <c r="A660" s="94"/>
      <c r="B660" s="94"/>
      <c r="C660" s="95"/>
    </row>
    <row r="661" spans="1:3" s="73" customFormat="1" x14ac:dyDescent="0.25">
      <c r="A661" s="94"/>
      <c r="B661" s="94"/>
      <c r="C661" s="95"/>
    </row>
    <row r="662" spans="1:3" s="73" customFormat="1" x14ac:dyDescent="0.25">
      <c r="A662" s="94"/>
      <c r="B662" s="94"/>
      <c r="C662" s="95"/>
    </row>
    <row r="663" spans="1:3" s="73" customFormat="1" x14ac:dyDescent="0.25">
      <c r="A663" s="94"/>
      <c r="B663" s="94"/>
      <c r="C663" s="95"/>
    </row>
    <row r="664" spans="1:3" s="73" customFormat="1" x14ac:dyDescent="0.25">
      <c r="A664" s="94"/>
      <c r="B664" s="94"/>
      <c r="C664" s="95"/>
    </row>
    <row r="665" spans="1:3" s="73" customFormat="1" x14ac:dyDescent="0.25">
      <c r="A665" s="94"/>
      <c r="B665" s="94"/>
      <c r="C665" s="95"/>
    </row>
    <row r="666" spans="1:3" s="73" customFormat="1" x14ac:dyDescent="0.25">
      <c r="A666" s="94"/>
      <c r="B666" s="94"/>
      <c r="C666" s="95"/>
    </row>
    <row r="667" spans="1:3" s="73" customFormat="1" x14ac:dyDescent="0.25">
      <c r="A667" s="94"/>
      <c r="B667" s="94"/>
      <c r="C667" s="95"/>
    </row>
    <row r="668" spans="1:3" s="73" customFormat="1" x14ac:dyDescent="0.25">
      <c r="A668" s="94"/>
      <c r="B668" s="94"/>
      <c r="C668" s="95"/>
    </row>
    <row r="669" spans="1:3" s="73" customFormat="1" x14ac:dyDescent="0.25">
      <c r="A669" s="94"/>
      <c r="B669" s="94"/>
      <c r="C669" s="95"/>
    </row>
    <row r="670" spans="1:3" s="73" customFormat="1" x14ac:dyDescent="0.25">
      <c r="A670" s="94"/>
      <c r="B670" s="94"/>
      <c r="C670" s="95"/>
    </row>
    <row r="671" spans="1:3" s="73" customFormat="1" x14ac:dyDescent="0.25">
      <c r="A671" s="94"/>
      <c r="B671" s="94"/>
      <c r="C671" s="95"/>
    </row>
    <row r="672" spans="1:3" s="73" customFormat="1" x14ac:dyDescent="0.25">
      <c r="A672" s="94"/>
      <c r="B672" s="94"/>
      <c r="C672" s="95"/>
    </row>
    <row r="673" spans="1:3" s="73" customFormat="1" x14ac:dyDescent="0.25">
      <c r="A673" s="94"/>
      <c r="B673" s="94"/>
      <c r="C673" s="95"/>
    </row>
    <row r="674" spans="1:3" s="73" customFormat="1" x14ac:dyDescent="0.25">
      <c r="A674" s="94"/>
      <c r="B674" s="94"/>
      <c r="C674" s="95"/>
    </row>
    <row r="675" spans="1:3" s="73" customFormat="1" x14ac:dyDescent="0.25">
      <c r="A675" s="94"/>
      <c r="B675" s="94"/>
      <c r="C675" s="95"/>
    </row>
    <row r="676" spans="1:3" s="73" customFormat="1" x14ac:dyDescent="0.25">
      <c r="A676" s="94"/>
      <c r="B676" s="94"/>
      <c r="C676" s="95"/>
    </row>
    <row r="677" spans="1:3" s="73" customFormat="1" x14ac:dyDescent="0.25">
      <c r="A677" s="94"/>
      <c r="B677" s="94"/>
      <c r="C677" s="95"/>
    </row>
    <row r="678" spans="1:3" s="73" customFormat="1" x14ac:dyDescent="0.25">
      <c r="A678" s="94"/>
      <c r="B678" s="94"/>
      <c r="C678" s="95"/>
    </row>
    <row r="679" spans="1:3" s="73" customFormat="1" x14ac:dyDescent="0.25">
      <c r="A679" s="94"/>
      <c r="B679" s="94"/>
      <c r="C679" s="95"/>
    </row>
    <row r="680" spans="1:3" s="73" customFormat="1" x14ac:dyDescent="0.25">
      <c r="A680" s="94"/>
      <c r="B680" s="94"/>
      <c r="C680" s="95"/>
    </row>
    <row r="681" spans="1:3" s="73" customFormat="1" x14ac:dyDescent="0.25">
      <c r="A681" s="94"/>
      <c r="B681" s="94"/>
      <c r="C681" s="95"/>
    </row>
    <row r="682" spans="1:3" s="73" customFormat="1" x14ac:dyDescent="0.25">
      <c r="A682" s="94"/>
      <c r="B682" s="94"/>
      <c r="C682" s="95"/>
    </row>
    <row r="683" spans="1:3" s="73" customFormat="1" x14ac:dyDescent="0.25">
      <c r="A683" s="94"/>
      <c r="B683" s="94"/>
      <c r="C683" s="95"/>
    </row>
    <row r="684" spans="1:3" s="73" customFormat="1" x14ac:dyDescent="0.25">
      <c r="A684" s="94"/>
      <c r="B684" s="94"/>
      <c r="C684" s="95"/>
    </row>
    <row r="685" spans="1:3" s="73" customFormat="1" x14ac:dyDescent="0.25">
      <c r="A685" s="94"/>
      <c r="B685" s="94"/>
      <c r="C685" s="95"/>
    </row>
    <row r="686" spans="1:3" s="73" customFormat="1" x14ac:dyDescent="0.25">
      <c r="A686" s="94"/>
      <c r="B686" s="94"/>
      <c r="C686" s="95"/>
    </row>
    <row r="687" spans="1:3" s="73" customFormat="1" x14ac:dyDescent="0.25">
      <c r="A687" s="94"/>
      <c r="B687" s="94"/>
      <c r="C687" s="95"/>
    </row>
    <row r="688" spans="1:3" s="73" customFormat="1" x14ac:dyDescent="0.25">
      <c r="A688" s="94"/>
      <c r="B688" s="94"/>
      <c r="C688" s="95"/>
    </row>
    <row r="689" spans="1:3" s="73" customFormat="1" x14ac:dyDescent="0.25">
      <c r="A689" s="94"/>
      <c r="B689" s="94"/>
      <c r="C689" s="95"/>
    </row>
    <row r="690" spans="1:3" s="73" customFormat="1" x14ac:dyDescent="0.25">
      <c r="A690" s="94"/>
      <c r="B690" s="94"/>
      <c r="C690" s="95"/>
    </row>
    <row r="691" spans="1:3" s="73" customFormat="1" x14ac:dyDescent="0.25">
      <c r="A691" s="94"/>
      <c r="B691" s="94"/>
      <c r="C691" s="95"/>
    </row>
    <row r="692" spans="1:3" s="73" customFormat="1" x14ac:dyDescent="0.25">
      <c r="A692" s="94"/>
      <c r="B692" s="94"/>
      <c r="C692" s="95"/>
    </row>
    <row r="693" spans="1:3" s="73" customFormat="1" x14ac:dyDescent="0.25">
      <c r="A693" s="94"/>
      <c r="B693" s="94"/>
      <c r="C693" s="95"/>
    </row>
    <row r="694" spans="1:3" s="73" customFormat="1" x14ac:dyDescent="0.25">
      <c r="A694" s="94"/>
      <c r="B694" s="94"/>
      <c r="C694" s="95"/>
    </row>
    <row r="695" spans="1:3" s="73" customFormat="1" x14ac:dyDescent="0.25">
      <c r="A695" s="94"/>
      <c r="B695" s="94"/>
      <c r="C695" s="95"/>
    </row>
    <row r="696" spans="1:3" s="73" customFormat="1" x14ac:dyDescent="0.25">
      <c r="A696" s="94"/>
      <c r="B696" s="94"/>
      <c r="C696" s="95"/>
    </row>
    <row r="697" spans="1:3" s="73" customFormat="1" x14ac:dyDescent="0.25">
      <c r="A697" s="94"/>
      <c r="B697" s="94"/>
      <c r="C697" s="95"/>
    </row>
    <row r="698" spans="1:3" s="73" customFormat="1" x14ac:dyDescent="0.25">
      <c r="A698" s="94"/>
      <c r="B698" s="94"/>
      <c r="C698" s="95"/>
    </row>
    <row r="699" spans="1:3" s="73" customFormat="1" x14ac:dyDescent="0.25">
      <c r="A699" s="94"/>
      <c r="B699" s="94"/>
      <c r="C699" s="95"/>
    </row>
    <row r="700" spans="1:3" s="73" customFormat="1" x14ac:dyDescent="0.25">
      <c r="A700" s="94"/>
      <c r="B700" s="94"/>
      <c r="C700" s="95"/>
    </row>
    <row r="701" spans="1:3" s="73" customFormat="1" x14ac:dyDescent="0.25">
      <c r="A701" s="94"/>
      <c r="B701" s="94"/>
      <c r="C701" s="95"/>
    </row>
    <row r="702" spans="1:3" s="73" customFormat="1" x14ac:dyDescent="0.25">
      <c r="A702" s="94"/>
      <c r="B702" s="94"/>
      <c r="C702" s="95"/>
    </row>
    <row r="703" spans="1:3" s="73" customFormat="1" x14ac:dyDescent="0.25">
      <c r="A703" s="94"/>
      <c r="B703" s="94"/>
      <c r="C703" s="95"/>
    </row>
    <row r="704" spans="1:3" s="73" customFormat="1" x14ac:dyDescent="0.25">
      <c r="A704" s="94"/>
      <c r="B704" s="94"/>
      <c r="C704" s="95"/>
    </row>
    <row r="705" spans="1:3" s="73" customFormat="1" x14ac:dyDescent="0.25">
      <c r="A705" s="94"/>
      <c r="B705" s="94"/>
      <c r="C705" s="95"/>
    </row>
    <row r="706" spans="1:3" s="73" customFormat="1" x14ac:dyDescent="0.25">
      <c r="A706" s="94"/>
      <c r="B706" s="94"/>
      <c r="C706" s="95"/>
    </row>
    <row r="707" spans="1:3" s="73" customFormat="1" x14ac:dyDescent="0.25">
      <c r="A707" s="94"/>
      <c r="B707" s="94"/>
      <c r="C707" s="95"/>
    </row>
    <row r="708" spans="1:3" s="73" customFormat="1" x14ac:dyDescent="0.25">
      <c r="A708" s="94"/>
      <c r="B708" s="94"/>
      <c r="C708" s="95"/>
    </row>
    <row r="709" spans="1:3" s="73" customFormat="1" x14ac:dyDescent="0.25">
      <c r="A709" s="94"/>
      <c r="B709" s="94"/>
      <c r="C709" s="95"/>
    </row>
    <row r="710" spans="1:3" s="73" customFormat="1" x14ac:dyDescent="0.25">
      <c r="A710" s="94"/>
      <c r="B710" s="94"/>
      <c r="C710" s="95"/>
    </row>
    <row r="711" spans="1:3" s="73" customFormat="1" x14ac:dyDescent="0.25">
      <c r="A711" s="94"/>
      <c r="B711" s="94"/>
      <c r="C711" s="95"/>
    </row>
    <row r="712" spans="1:3" s="73" customFormat="1" x14ac:dyDescent="0.25">
      <c r="A712" s="94"/>
      <c r="B712" s="94"/>
      <c r="C712" s="95"/>
    </row>
    <row r="713" spans="1:3" s="73" customFormat="1" x14ac:dyDescent="0.25">
      <c r="A713" s="94"/>
      <c r="B713" s="94"/>
      <c r="C713" s="95"/>
    </row>
    <row r="714" spans="1:3" s="73" customFormat="1" x14ac:dyDescent="0.25">
      <c r="A714" s="94"/>
      <c r="B714" s="94"/>
      <c r="C714" s="95"/>
    </row>
    <row r="715" spans="1:3" s="73" customFormat="1" x14ac:dyDescent="0.25">
      <c r="A715" s="94"/>
      <c r="B715" s="94"/>
      <c r="C715" s="95"/>
    </row>
    <row r="716" spans="1:3" s="73" customFormat="1" x14ac:dyDescent="0.25">
      <c r="A716" s="94"/>
      <c r="B716" s="94"/>
      <c r="C716" s="95"/>
    </row>
    <row r="717" spans="1:3" s="73" customFormat="1" x14ac:dyDescent="0.25">
      <c r="A717" s="94"/>
      <c r="B717" s="94"/>
      <c r="C717" s="95"/>
    </row>
    <row r="718" spans="1:3" s="73" customFormat="1" x14ac:dyDescent="0.25">
      <c r="A718" s="94"/>
      <c r="B718" s="94"/>
      <c r="C718" s="95"/>
    </row>
    <row r="719" spans="1:3" s="73" customFormat="1" x14ac:dyDescent="0.25">
      <c r="A719" s="94"/>
      <c r="B719" s="94"/>
      <c r="C719" s="95"/>
    </row>
    <row r="720" spans="1:3" s="73" customFormat="1" x14ac:dyDescent="0.25">
      <c r="A720" s="94"/>
      <c r="B720" s="94"/>
      <c r="C720" s="95"/>
    </row>
    <row r="721" spans="1:3" s="73" customFormat="1" x14ac:dyDescent="0.25">
      <c r="A721" s="94"/>
      <c r="B721" s="94"/>
      <c r="C721" s="95"/>
    </row>
    <row r="722" spans="1:3" s="73" customFormat="1" x14ac:dyDescent="0.25">
      <c r="A722" s="94"/>
      <c r="B722" s="94"/>
      <c r="C722" s="95"/>
    </row>
    <row r="723" spans="1:3" s="73" customFormat="1" x14ac:dyDescent="0.25">
      <c r="A723" s="94"/>
      <c r="B723" s="94"/>
      <c r="C723" s="95"/>
    </row>
    <row r="724" spans="1:3" s="73" customFormat="1" x14ac:dyDescent="0.25">
      <c r="A724" s="94"/>
      <c r="B724" s="94"/>
      <c r="C724" s="95"/>
    </row>
    <row r="725" spans="1:3" s="73" customFormat="1" x14ac:dyDescent="0.25">
      <c r="A725" s="94"/>
      <c r="B725" s="94"/>
      <c r="C725" s="95"/>
    </row>
    <row r="726" spans="1:3" s="73" customFormat="1" x14ac:dyDescent="0.25">
      <c r="A726" s="94"/>
      <c r="B726" s="94"/>
      <c r="C726" s="95"/>
    </row>
    <row r="727" spans="1:3" s="73" customFormat="1" x14ac:dyDescent="0.25">
      <c r="A727" s="94"/>
      <c r="B727" s="94"/>
      <c r="C727" s="95"/>
    </row>
    <row r="728" spans="1:3" s="73" customFormat="1" x14ac:dyDescent="0.25">
      <c r="A728" s="94"/>
      <c r="B728" s="94"/>
      <c r="C728" s="95"/>
    </row>
    <row r="729" spans="1:3" s="73" customFormat="1" x14ac:dyDescent="0.25">
      <c r="A729" s="94"/>
      <c r="B729" s="94"/>
      <c r="C729" s="95"/>
    </row>
    <row r="730" spans="1:3" s="73" customFormat="1" x14ac:dyDescent="0.25">
      <c r="A730" s="94"/>
      <c r="B730" s="94"/>
      <c r="C730" s="95"/>
    </row>
    <row r="731" spans="1:3" s="73" customFormat="1" x14ac:dyDescent="0.25">
      <c r="A731" s="94"/>
      <c r="B731" s="94"/>
      <c r="C731" s="95"/>
    </row>
    <row r="732" spans="1:3" s="73" customFormat="1" x14ac:dyDescent="0.25">
      <c r="A732" s="94"/>
      <c r="B732" s="94"/>
      <c r="C732" s="95"/>
    </row>
    <row r="733" spans="1:3" s="73" customFormat="1" x14ac:dyDescent="0.25">
      <c r="A733" s="94"/>
      <c r="B733" s="94"/>
      <c r="C733" s="95"/>
    </row>
    <row r="734" spans="1:3" s="73" customFormat="1" x14ac:dyDescent="0.25">
      <c r="A734" s="94"/>
      <c r="B734" s="94"/>
      <c r="C734" s="95"/>
    </row>
    <row r="735" spans="1:3" s="73" customFormat="1" x14ac:dyDescent="0.25">
      <c r="A735" s="94"/>
      <c r="B735" s="94"/>
      <c r="C735" s="95"/>
    </row>
    <row r="736" spans="1:3" s="73" customFormat="1" x14ac:dyDescent="0.25">
      <c r="A736" s="94"/>
      <c r="B736" s="94"/>
      <c r="C736" s="95"/>
    </row>
    <row r="737" spans="1:3" s="73" customFormat="1" x14ac:dyDescent="0.25">
      <c r="A737" s="94"/>
      <c r="B737" s="94"/>
      <c r="C737" s="95"/>
    </row>
    <row r="738" spans="1:3" s="73" customFormat="1" x14ac:dyDescent="0.25">
      <c r="A738" s="94"/>
      <c r="B738" s="94"/>
      <c r="C738" s="95"/>
    </row>
    <row r="739" spans="1:3" s="73" customFormat="1" x14ac:dyDescent="0.25">
      <c r="A739" s="94"/>
      <c r="B739" s="94"/>
      <c r="C739" s="95"/>
    </row>
    <row r="740" spans="1:3" s="73" customFormat="1" x14ac:dyDescent="0.25">
      <c r="A740" s="94"/>
      <c r="B740" s="94"/>
      <c r="C740" s="95"/>
    </row>
    <row r="741" spans="1:3" s="73" customFormat="1" x14ac:dyDescent="0.25">
      <c r="A741" s="94"/>
      <c r="B741" s="94"/>
      <c r="C741" s="95"/>
    </row>
    <row r="742" spans="1:3" s="73" customFormat="1" x14ac:dyDescent="0.25">
      <c r="A742" s="94"/>
      <c r="B742" s="94"/>
      <c r="C742" s="95"/>
    </row>
    <row r="743" spans="1:3" s="73" customFormat="1" x14ac:dyDescent="0.25">
      <c r="A743" s="94"/>
      <c r="B743" s="94"/>
      <c r="C743" s="95"/>
    </row>
    <row r="744" spans="1:3" s="73" customFormat="1" x14ac:dyDescent="0.25">
      <c r="A744" s="94"/>
      <c r="B744" s="94"/>
      <c r="C744" s="95"/>
    </row>
    <row r="745" spans="1:3" s="73" customFormat="1" x14ac:dyDescent="0.25">
      <c r="A745" s="94"/>
      <c r="B745" s="94"/>
      <c r="C745" s="95"/>
    </row>
    <row r="746" spans="1:3" s="73" customFormat="1" x14ac:dyDescent="0.25">
      <c r="A746" s="94"/>
      <c r="B746" s="94"/>
      <c r="C746" s="95"/>
    </row>
    <row r="747" spans="1:3" s="73" customFormat="1" x14ac:dyDescent="0.25">
      <c r="A747" s="94"/>
      <c r="B747" s="94"/>
      <c r="C747" s="95"/>
    </row>
    <row r="748" spans="1:3" s="73" customFormat="1" x14ac:dyDescent="0.25">
      <c r="A748" s="94"/>
      <c r="B748" s="94"/>
      <c r="C748" s="95"/>
    </row>
    <row r="749" spans="1:3" s="73" customFormat="1" x14ac:dyDescent="0.25">
      <c r="A749" s="94"/>
      <c r="B749" s="94"/>
      <c r="C749" s="95"/>
    </row>
    <row r="750" spans="1:3" s="73" customFormat="1" x14ac:dyDescent="0.25">
      <c r="A750" s="94"/>
      <c r="B750" s="94"/>
      <c r="C750" s="95"/>
    </row>
    <row r="751" spans="1:3" s="73" customFormat="1" x14ac:dyDescent="0.25">
      <c r="A751" s="94"/>
      <c r="B751" s="94"/>
      <c r="C751" s="95"/>
    </row>
    <row r="752" spans="1:3" s="73" customFormat="1" x14ac:dyDescent="0.25">
      <c r="A752" s="94"/>
      <c r="B752" s="94"/>
      <c r="C752" s="95"/>
    </row>
    <row r="753" spans="1:3" s="73" customFormat="1" x14ac:dyDescent="0.25">
      <c r="A753" s="94"/>
      <c r="B753" s="94"/>
      <c r="C753" s="95"/>
    </row>
    <row r="754" spans="1:3" s="73" customFormat="1" x14ac:dyDescent="0.25">
      <c r="A754" s="94"/>
      <c r="B754" s="94"/>
      <c r="C754" s="95"/>
    </row>
    <row r="755" spans="1:3" s="73" customFormat="1" x14ac:dyDescent="0.25">
      <c r="A755" s="94"/>
      <c r="B755" s="94"/>
      <c r="C755" s="95"/>
    </row>
    <row r="756" spans="1:3" s="73" customFormat="1" x14ac:dyDescent="0.25">
      <c r="A756" s="94"/>
      <c r="B756" s="94"/>
      <c r="C756" s="95"/>
    </row>
    <row r="757" spans="1:3" s="73" customFormat="1" x14ac:dyDescent="0.25">
      <c r="A757" s="94"/>
      <c r="B757" s="94"/>
      <c r="C757" s="95"/>
    </row>
    <row r="758" spans="1:3" s="73" customFormat="1" x14ac:dyDescent="0.25">
      <c r="A758" s="94"/>
      <c r="B758" s="94"/>
      <c r="C758" s="95"/>
    </row>
    <row r="759" spans="1:3" s="73" customFormat="1" x14ac:dyDescent="0.25">
      <c r="A759" s="94"/>
      <c r="B759" s="94"/>
      <c r="C759" s="95"/>
    </row>
    <row r="760" spans="1:3" s="73" customFormat="1" x14ac:dyDescent="0.25">
      <c r="A760" s="94"/>
      <c r="B760" s="94"/>
      <c r="C760" s="95"/>
    </row>
    <row r="761" spans="1:3" s="73" customFormat="1" x14ac:dyDescent="0.25">
      <c r="A761" s="94"/>
      <c r="B761" s="94"/>
      <c r="C761" s="95"/>
    </row>
    <row r="762" spans="1:3" s="73" customFormat="1" x14ac:dyDescent="0.25">
      <c r="A762" s="94"/>
      <c r="B762" s="94"/>
      <c r="C762" s="95"/>
    </row>
    <row r="763" spans="1:3" s="73" customFormat="1" x14ac:dyDescent="0.25">
      <c r="A763" s="94"/>
      <c r="B763" s="94"/>
      <c r="C763" s="95"/>
    </row>
    <row r="764" spans="1:3" s="73" customFormat="1" x14ac:dyDescent="0.25">
      <c r="A764" s="94"/>
      <c r="B764" s="94"/>
      <c r="C764" s="95"/>
    </row>
    <row r="765" spans="1:3" s="73" customFormat="1" x14ac:dyDescent="0.25">
      <c r="A765" s="94"/>
      <c r="B765" s="94"/>
      <c r="C765" s="95"/>
    </row>
    <row r="766" spans="1:3" s="73" customFormat="1" x14ac:dyDescent="0.25">
      <c r="A766" s="94"/>
      <c r="B766" s="94"/>
      <c r="C766" s="95"/>
    </row>
    <row r="767" spans="1:3" s="73" customFormat="1" x14ac:dyDescent="0.25">
      <c r="A767" s="94"/>
      <c r="B767" s="94"/>
      <c r="C767" s="95"/>
    </row>
    <row r="768" spans="1:3" s="73" customFormat="1" x14ac:dyDescent="0.25">
      <c r="A768" s="94"/>
      <c r="B768" s="94"/>
      <c r="C768" s="95"/>
    </row>
    <row r="769" spans="1:3" s="73" customFormat="1" x14ac:dyDescent="0.25">
      <c r="A769" s="94"/>
      <c r="B769" s="94"/>
      <c r="C769" s="95"/>
    </row>
    <row r="770" spans="1:3" s="73" customFormat="1" x14ac:dyDescent="0.25">
      <c r="A770" s="94"/>
      <c r="B770" s="94"/>
      <c r="C770" s="95"/>
    </row>
    <row r="771" spans="1:3" s="73" customFormat="1" x14ac:dyDescent="0.25">
      <c r="A771" s="94"/>
      <c r="B771" s="94"/>
      <c r="C771" s="95"/>
    </row>
    <row r="772" spans="1:3" s="73" customFormat="1" x14ac:dyDescent="0.25">
      <c r="A772" s="94"/>
      <c r="B772" s="94"/>
      <c r="C772" s="95"/>
    </row>
    <row r="773" spans="1:3" s="73" customFormat="1" x14ac:dyDescent="0.25">
      <c r="A773" s="94"/>
      <c r="B773" s="94"/>
      <c r="C773" s="95"/>
    </row>
    <row r="774" spans="1:3" s="73" customFormat="1" x14ac:dyDescent="0.25">
      <c r="A774" s="94"/>
      <c r="B774" s="94"/>
      <c r="C774" s="95"/>
    </row>
    <row r="775" spans="1:3" s="73" customFormat="1" x14ac:dyDescent="0.25">
      <c r="A775" s="94"/>
      <c r="B775" s="94"/>
      <c r="C775" s="95"/>
    </row>
    <row r="776" spans="1:3" s="73" customFormat="1" x14ac:dyDescent="0.25">
      <c r="A776" s="94"/>
      <c r="B776" s="94"/>
      <c r="C776" s="95"/>
    </row>
    <row r="777" spans="1:3" s="73" customFormat="1" x14ac:dyDescent="0.25">
      <c r="A777" s="94"/>
      <c r="B777" s="94"/>
      <c r="C777" s="95"/>
    </row>
    <row r="778" spans="1:3" s="73" customFormat="1" x14ac:dyDescent="0.25">
      <c r="A778" s="94"/>
      <c r="B778" s="94"/>
      <c r="C778" s="95"/>
    </row>
    <row r="779" spans="1:3" s="73" customFormat="1" x14ac:dyDescent="0.25">
      <c r="A779" s="94"/>
      <c r="B779" s="94"/>
      <c r="C779" s="95"/>
    </row>
    <row r="780" spans="1:3" s="73" customFormat="1" x14ac:dyDescent="0.25">
      <c r="A780" s="94"/>
      <c r="B780" s="94"/>
      <c r="C780" s="95"/>
    </row>
    <row r="781" spans="1:3" s="73" customFormat="1" x14ac:dyDescent="0.25">
      <c r="A781" s="94"/>
      <c r="B781" s="94"/>
      <c r="C781" s="95"/>
    </row>
    <row r="782" spans="1:3" s="73" customFormat="1" x14ac:dyDescent="0.25">
      <c r="A782" s="94"/>
      <c r="B782" s="94"/>
      <c r="C782" s="95"/>
    </row>
    <row r="783" spans="1:3" s="73" customFormat="1" x14ac:dyDescent="0.25">
      <c r="A783" s="94"/>
      <c r="B783" s="94"/>
      <c r="C783" s="95"/>
    </row>
    <row r="784" spans="1:3" s="73" customFormat="1" x14ac:dyDescent="0.25">
      <c r="A784" s="94"/>
      <c r="B784" s="94"/>
      <c r="C784" s="95"/>
    </row>
    <row r="785" spans="1:3" s="73" customFormat="1" x14ac:dyDescent="0.25">
      <c r="A785" s="94"/>
      <c r="B785" s="94"/>
      <c r="C785" s="95"/>
    </row>
    <row r="786" spans="1:3" s="73" customFormat="1" x14ac:dyDescent="0.25">
      <c r="A786" s="94"/>
      <c r="B786" s="94"/>
      <c r="C786" s="95"/>
    </row>
    <row r="787" spans="1:3" s="73" customFormat="1" x14ac:dyDescent="0.25">
      <c r="A787" s="94"/>
      <c r="B787" s="94"/>
      <c r="C787" s="95"/>
    </row>
    <row r="788" spans="1:3" s="73" customFormat="1" x14ac:dyDescent="0.25">
      <c r="A788" s="94"/>
      <c r="B788" s="94"/>
      <c r="C788" s="95"/>
    </row>
    <row r="789" spans="1:3" s="73" customFormat="1" x14ac:dyDescent="0.25">
      <c r="A789" s="94"/>
      <c r="B789" s="94"/>
      <c r="C789" s="95"/>
    </row>
    <row r="790" spans="1:3" s="73" customFormat="1" x14ac:dyDescent="0.25">
      <c r="A790" s="94"/>
      <c r="B790" s="94"/>
      <c r="C790" s="95"/>
    </row>
    <row r="791" spans="1:3" s="73" customFormat="1" x14ac:dyDescent="0.25">
      <c r="A791" s="94"/>
      <c r="B791" s="94"/>
      <c r="C791" s="95"/>
    </row>
    <row r="792" spans="1:3" s="73" customFormat="1" x14ac:dyDescent="0.25">
      <c r="A792" s="94"/>
      <c r="B792" s="94"/>
      <c r="C792" s="95"/>
    </row>
    <row r="793" spans="1:3" s="73" customFormat="1" x14ac:dyDescent="0.25">
      <c r="A793" s="94"/>
      <c r="B793" s="94"/>
      <c r="C793" s="95"/>
    </row>
    <row r="794" spans="1:3" s="73" customFormat="1" x14ac:dyDescent="0.25">
      <c r="A794" s="94"/>
      <c r="B794" s="94"/>
      <c r="C794" s="95"/>
    </row>
    <row r="795" spans="1:3" s="73" customFormat="1" x14ac:dyDescent="0.25">
      <c r="A795" s="94"/>
      <c r="B795" s="94"/>
      <c r="C795" s="95"/>
    </row>
    <row r="796" spans="1:3" s="73" customFormat="1" x14ac:dyDescent="0.25">
      <c r="A796" s="94"/>
      <c r="B796" s="94"/>
      <c r="C796" s="95"/>
    </row>
    <row r="797" spans="1:3" s="73" customFormat="1" x14ac:dyDescent="0.25">
      <c r="A797" s="94"/>
      <c r="B797" s="94"/>
      <c r="C797" s="95"/>
    </row>
    <row r="798" spans="1:3" s="73" customFormat="1" x14ac:dyDescent="0.25">
      <c r="A798" s="94"/>
      <c r="B798" s="94"/>
      <c r="C798" s="95"/>
    </row>
    <row r="799" spans="1:3" s="73" customFormat="1" x14ac:dyDescent="0.25">
      <c r="A799" s="94"/>
      <c r="B799" s="94"/>
      <c r="C799" s="95"/>
    </row>
    <row r="800" spans="1:3" s="73" customFormat="1" x14ac:dyDescent="0.25">
      <c r="A800" s="94"/>
      <c r="B800" s="94"/>
      <c r="C800" s="95"/>
    </row>
    <row r="801" spans="1:3" s="73" customFormat="1" x14ac:dyDescent="0.25">
      <c r="A801" s="94"/>
      <c r="B801" s="94"/>
      <c r="C801" s="95"/>
    </row>
    <row r="802" spans="1:3" s="73" customFormat="1" x14ac:dyDescent="0.25">
      <c r="A802" s="94"/>
      <c r="B802" s="94"/>
      <c r="C802" s="95"/>
    </row>
    <row r="803" spans="1:3" s="73" customFormat="1" x14ac:dyDescent="0.25">
      <c r="A803" s="94"/>
      <c r="B803" s="94"/>
      <c r="C803" s="95"/>
    </row>
    <row r="804" spans="1:3" s="73" customFormat="1" x14ac:dyDescent="0.25">
      <c r="A804" s="94"/>
      <c r="B804" s="94"/>
      <c r="C804" s="95"/>
    </row>
    <row r="805" spans="1:3" s="73" customFormat="1" x14ac:dyDescent="0.25">
      <c r="A805" s="94"/>
      <c r="B805" s="94"/>
      <c r="C805" s="95"/>
    </row>
    <row r="806" spans="1:3" s="73" customFormat="1" x14ac:dyDescent="0.25">
      <c r="A806" s="94"/>
      <c r="B806" s="94"/>
      <c r="C806" s="95"/>
    </row>
    <row r="807" spans="1:3" s="73" customFormat="1" x14ac:dyDescent="0.25">
      <c r="A807" s="94"/>
      <c r="B807" s="94"/>
      <c r="C807" s="95"/>
    </row>
    <row r="808" spans="1:3" s="73" customFormat="1" x14ac:dyDescent="0.25">
      <c r="A808" s="94"/>
      <c r="B808" s="94"/>
      <c r="C808" s="95"/>
    </row>
    <row r="809" spans="1:3" s="73" customFormat="1" x14ac:dyDescent="0.25">
      <c r="A809" s="94"/>
      <c r="B809" s="94"/>
      <c r="C809" s="95"/>
    </row>
    <row r="810" spans="1:3" s="73" customFormat="1" x14ac:dyDescent="0.25">
      <c r="A810" s="94"/>
      <c r="B810" s="94"/>
      <c r="C810" s="95"/>
    </row>
    <row r="811" spans="1:3" s="73" customFormat="1" x14ac:dyDescent="0.25">
      <c r="A811" s="94"/>
      <c r="B811" s="94"/>
      <c r="C811" s="95"/>
    </row>
    <row r="812" spans="1:3" s="73" customFormat="1" x14ac:dyDescent="0.25">
      <c r="A812" s="94"/>
      <c r="B812" s="94"/>
      <c r="C812" s="95"/>
    </row>
    <row r="813" spans="1:3" s="73" customFormat="1" x14ac:dyDescent="0.25">
      <c r="A813" s="94"/>
      <c r="B813" s="94"/>
      <c r="C813" s="95"/>
    </row>
    <row r="814" spans="1:3" s="73" customFormat="1" x14ac:dyDescent="0.25">
      <c r="A814" s="94"/>
      <c r="B814" s="94"/>
      <c r="C814" s="95"/>
    </row>
    <row r="815" spans="1:3" s="73" customFormat="1" x14ac:dyDescent="0.25">
      <c r="A815" s="94"/>
      <c r="B815" s="94"/>
      <c r="C815" s="95"/>
    </row>
    <row r="816" spans="1:3" s="73" customFormat="1" x14ac:dyDescent="0.25">
      <c r="A816" s="94"/>
      <c r="B816" s="94"/>
      <c r="C816" s="95"/>
    </row>
    <row r="817" spans="1:3" s="73" customFormat="1" x14ac:dyDescent="0.25">
      <c r="A817" s="94"/>
      <c r="B817" s="94"/>
      <c r="C817" s="95"/>
    </row>
    <row r="818" spans="1:3" s="73" customFormat="1" x14ac:dyDescent="0.25">
      <c r="A818" s="94"/>
      <c r="B818" s="94"/>
      <c r="C818" s="95"/>
    </row>
    <row r="819" spans="1:3" s="73" customFormat="1" x14ac:dyDescent="0.25">
      <c r="A819" s="94"/>
      <c r="B819" s="94"/>
      <c r="C819" s="95"/>
    </row>
    <row r="820" spans="1:3" s="73" customFormat="1" x14ac:dyDescent="0.25">
      <c r="A820" s="94"/>
      <c r="B820" s="94"/>
      <c r="C820" s="95"/>
    </row>
    <row r="821" spans="1:3" s="73" customFormat="1" x14ac:dyDescent="0.25">
      <c r="A821" s="94"/>
      <c r="B821" s="94"/>
      <c r="C821" s="95"/>
    </row>
    <row r="822" spans="1:3" s="73" customFormat="1" x14ac:dyDescent="0.25">
      <c r="A822" s="94"/>
      <c r="B822" s="94"/>
      <c r="C822" s="95"/>
    </row>
    <row r="823" spans="1:3" s="73" customFormat="1" x14ac:dyDescent="0.25">
      <c r="A823" s="94"/>
      <c r="B823" s="94"/>
      <c r="C823" s="95"/>
    </row>
    <row r="824" spans="1:3" s="73" customFormat="1" x14ac:dyDescent="0.25">
      <c r="A824" s="86"/>
      <c r="B824" s="86"/>
      <c r="C824" s="96"/>
    </row>
    <row r="825" spans="1:3" s="73" customFormat="1" x14ac:dyDescent="0.25">
      <c r="A825" s="86"/>
      <c r="B825" s="86"/>
      <c r="C825" s="96"/>
    </row>
    <row r="826" spans="1:3" s="73" customFormat="1" x14ac:dyDescent="0.25">
      <c r="A826" s="86"/>
      <c r="B826" s="86"/>
      <c r="C826" s="96"/>
    </row>
    <row r="827" spans="1:3" s="73" customFormat="1" x14ac:dyDescent="0.25">
      <c r="A827" s="86"/>
      <c r="B827" s="86"/>
      <c r="C827" s="96"/>
    </row>
    <row r="828" spans="1:3" s="73" customFormat="1" x14ac:dyDescent="0.25">
      <c r="A828" s="86"/>
      <c r="B828" s="86"/>
      <c r="C828" s="96"/>
    </row>
    <row r="829" spans="1:3" s="73" customFormat="1" x14ac:dyDescent="0.25">
      <c r="A829" s="86"/>
      <c r="B829" s="86"/>
      <c r="C829" s="96"/>
    </row>
    <row r="830" spans="1:3" s="73" customFormat="1" x14ac:dyDescent="0.25">
      <c r="A830" s="86"/>
      <c r="B830" s="86"/>
      <c r="C830" s="96"/>
    </row>
    <row r="831" spans="1:3" s="73" customFormat="1" x14ac:dyDescent="0.25">
      <c r="A831" s="86"/>
      <c r="B831" s="86"/>
      <c r="C831" s="96"/>
    </row>
    <row r="832" spans="1:3" s="73" customFormat="1" x14ac:dyDescent="0.25">
      <c r="A832" s="86"/>
      <c r="B832" s="86"/>
      <c r="C832" s="96"/>
    </row>
    <row r="833" spans="1:3" s="73" customFormat="1" x14ac:dyDescent="0.25">
      <c r="A833" s="86"/>
      <c r="B833" s="86"/>
      <c r="C833" s="96"/>
    </row>
    <row r="834" spans="1:3" s="73" customFormat="1" x14ac:dyDescent="0.25">
      <c r="A834" s="86"/>
      <c r="B834" s="86"/>
      <c r="C834" s="96"/>
    </row>
    <row r="835" spans="1:3" s="73" customFormat="1" x14ac:dyDescent="0.25">
      <c r="A835" s="86"/>
      <c r="B835" s="86"/>
      <c r="C835" s="96"/>
    </row>
    <row r="836" spans="1:3" s="73" customFormat="1" x14ac:dyDescent="0.25">
      <c r="A836" s="86"/>
      <c r="B836" s="86"/>
      <c r="C836" s="96"/>
    </row>
    <row r="837" spans="1:3" s="73" customFormat="1" x14ac:dyDescent="0.25">
      <c r="A837" s="86"/>
      <c r="B837" s="86"/>
      <c r="C837" s="96"/>
    </row>
    <row r="838" spans="1:3" s="73" customFormat="1" x14ac:dyDescent="0.25">
      <c r="A838" s="86"/>
      <c r="B838" s="86"/>
      <c r="C838" s="96"/>
    </row>
    <row r="839" spans="1:3" s="73" customFormat="1" x14ac:dyDescent="0.25">
      <c r="A839" s="86"/>
      <c r="B839" s="86"/>
      <c r="C839" s="96"/>
    </row>
    <row r="840" spans="1:3" s="73" customFormat="1" x14ac:dyDescent="0.25">
      <c r="A840" s="86"/>
      <c r="B840" s="86"/>
      <c r="C840" s="96"/>
    </row>
    <row r="841" spans="1:3" s="73" customFormat="1" x14ac:dyDescent="0.25">
      <c r="A841" s="86"/>
      <c r="B841" s="86"/>
      <c r="C841" s="96"/>
    </row>
    <row r="842" spans="1:3" s="73" customFormat="1" x14ac:dyDescent="0.25">
      <c r="A842" s="86"/>
      <c r="B842" s="86"/>
      <c r="C842" s="96"/>
    </row>
    <row r="843" spans="1:3" s="73" customFormat="1" x14ac:dyDescent="0.25">
      <c r="A843" s="86"/>
      <c r="B843" s="86"/>
      <c r="C843" s="96"/>
    </row>
    <row r="844" spans="1:3" s="73" customFormat="1" x14ac:dyDescent="0.25">
      <c r="A844" s="86"/>
      <c r="B844" s="86"/>
      <c r="C844" s="96"/>
    </row>
    <row r="845" spans="1:3" s="73" customFormat="1" x14ac:dyDescent="0.25">
      <c r="A845" s="86"/>
      <c r="B845" s="86"/>
      <c r="C845" s="96"/>
    </row>
    <row r="846" spans="1:3" s="73" customFormat="1" x14ac:dyDescent="0.25">
      <c r="A846" s="86"/>
      <c r="B846" s="86"/>
      <c r="C846" s="96"/>
    </row>
    <row r="847" spans="1:3" s="73" customFormat="1" x14ac:dyDescent="0.25">
      <c r="A847" s="86"/>
      <c r="B847" s="86"/>
      <c r="C847" s="96"/>
    </row>
    <row r="848" spans="1:3" s="73" customFormat="1" x14ac:dyDescent="0.25">
      <c r="A848" s="86"/>
      <c r="B848" s="86"/>
      <c r="C848" s="96"/>
    </row>
    <row r="849" spans="1:3" s="73" customFormat="1" x14ac:dyDescent="0.25">
      <c r="A849" s="86"/>
      <c r="B849" s="86"/>
      <c r="C849" s="96"/>
    </row>
    <row r="850" spans="1:3" s="73" customFormat="1" x14ac:dyDescent="0.25">
      <c r="A850" s="86"/>
      <c r="B850" s="86"/>
      <c r="C850" s="96"/>
    </row>
    <row r="851" spans="1:3" s="73" customFormat="1" x14ac:dyDescent="0.25">
      <c r="A851" s="86"/>
      <c r="B851" s="86"/>
      <c r="C851" s="96"/>
    </row>
    <row r="852" spans="1:3" s="73" customFormat="1" x14ac:dyDescent="0.25">
      <c r="A852" s="86"/>
      <c r="B852" s="86"/>
      <c r="C852" s="96"/>
    </row>
    <row r="853" spans="1:3" s="73" customFormat="1" x14ac:dyDescent="0.25">
      <c r="A853" s="86"/>
      <c r="B853" s="86"/>
      <c r="C853" s="96"/>
    </row>
    <row r="854" spans="1:3" s="73" customFormat="1" x14ac:dyDescent="0.25">
      <c r="A854" s="86"/>
      <c r="B854" s="86"/>
      <c r="C854" s="96"/>
    </row>
    <row r="855" spans="1:3" s="73" customFormat="1" x14ac:dyDescent="0.25">
      <c r="A855" s="86"/>
      <c r="B855" s="86"/>
      <c r="C855" s="96"/>
    </row>
    <row r="856" spans="1:3" s="73" customFormat="1" x14ac:dyDescent="0.25">
      <c r="A856" s="86"/>
      <c r="B856" s="86"/>
      <c r="C856" s="96"/>
    </row>
    <row r="857" spans="1:3" s="73" customFormat="1" x14ac:dyDescent="0.25">
      <c r="A857" s="86"/>
      <c r="B857" s="86"/>
      <c r="C857" s="96"/>
    </row>
    <row r="858" spans="1:3" s="73" customFormat="1" x14ac:dyDescent="0.25">
      <c r="A858" s="86"/>
      <c r="B858" s="86"/>
      <c r="C858" s="96"/>
    </row>
    <row r="859" spans="1:3" s="73" customFormat="1" x14ac:dyDescent="0.25">
      <c r="A859" s="86"/>
      <c r="B859" s="86"/>
      <c r="C859" s="96"/>
    </row>
    <row r="860" spans="1:3" s="73" customFormat="1" x14ac:dyDescent="0.25">
      <c r="A860" s="86"/>
      <c r="B860" s="86"/>
      <c r="C860" s="96"/>
    </row>
    <row r="861" spans="1:3" s="73" customFormat="1" x14ac:dyDescent="0.25">
      <c r="A861" s="86"/>
      <c r="B861" s="86"/>
      <c r="C861" s="96"/>
    </row>
    <row r="862" spans="1:3" s="73" customFormat="1" x14ac:dyDescent="0.25">
      <c r="A862" s="86"/>
      <c r="B862" s="86"/>
      <c r="C862" s="96"/>
    </row>
    <row r="863" spans="1:3" s="73" customFormat="1" x14ac:dyDescent="0.25">
      <c r="A863" s="86"/>
      <c r="B863" s="86"/>
      <c r="C863" s="96"/>
    </row>
    <row r="864" spans="1:3" s="73" customFormat="1" x14ac:dyDescent="0.25">
      <c r="A864" s="86"/>
      <c r="B864" s="86"/>
      <c r="C864" s="96"/>
    </row>
    <row r="865" spans="1:3" s="73" customFormat="1" x14ac:dyDescent="0.25">
      <c r="A865" s="86"/>
      <c r="B865" s="86"/>
      <c r="C865" s="96"/>
    </row>
    <row r="866" spans="1:3" s="73" customFormat="1" x14ac:dyDescent="0.25">
      <c r="A866" s="86"/>
      <c r="B866" s="86"/>
      <c r="C866" s="96"/>
    </row>
    <row r="867" spans="1:3" s="73" customFormat="1" x14ac:dyDescent="0.25">
      <c r="A867" s="86"/>
      <c r="B867" s="86"/>
      <c r="C867" s="96"/>
    </row>
    <row r="868" spans="1:3" s="73" customFormat="1" x14ac:dyDescent="0.25">
      <c r="A868" s="86"/>
      <c r="B868" s="86"/>
      <c r="C868" s="96"/>
    </row>
    <row r="869" spans="1:3" s="73" customFormat="1" x14ac:dyDescent="0.25">
      <c r="A869" s="86"/>
      <c r="B869" s="86"/>
      <c r="C869" s="96"/>
    </row>
    <row r="870" spans="1:3" s="73" customFormat="1" x14ac:dyDescent="0.25">
      <c r="A870" s="86"/>
      <c r="B870" s="86"/>
      <c r="C870" s="96"/>
    </row>
    <row r="871" spans="1:3" s="73" customFormat="1" x14ac:dyDescent="0.25">
      <c r="A871" s="86"/>
      <c r="B871" s="86"/>
      <c r="C871" s="96"/>
    </row>
    <row r="872" spans="1:3" s="73" customFormat="1" x14ac:dyDescent="0.25">
      <c r="A872" s="86"/>
      <c r="B872" s="86"/>
      <c r="C872" s="96"/>
    </row>
    <row r="873" spans="1:3" s="73" customFormat="1" x14ac:dyDescent="0.25">
      <c r="A873" s="86"/>
      <c r="B873" s="86"/>
      <c r="C873" s="96"/>
    </row>
    <row r="874" spans="1:3" s="73" customFormat="1" x14ac:dyDescent="0.25">
      <c r="A874" s="86"/>
      <c r="B874" s="86"/>
      <c r="C874" s="96"/>
    </row>
    <row r="875" spans="1:3" s="73" customFormat="1" x14ac:dyDescent="0.25">
      <c r="A875" s="86"/>
      <c r="B875" s="86"/>
      <c r="C875" s="96"/>
    </row>
    <row r="876" spans="1:3" s="73" customFormat="1" x14ac:dyDescent="0.25">
      <c r="A876" s="86"/>
      <c r="B876" s="86"/>
      <c r="C876" s="96"/>
    </row>
    <row r="877" spans="1:3" s="73" customFormat="1" x14ac:dyDescent="0.25">
      <c r="A877" s="86"/>
      <c r="B877" s="86"/>
      <c r="C877" s="96"/>
    </row>
    <row r="878" spans="1:3" s="73" customFormat="1" x14ac:dyDescent="0.25">
      <c r="A878" s="86"/>
      <c r="B878" s="86"/>
      <c r="C878" s="96"/>
    </row>
    <row r="879" spans="1:3" s="73" customFormat="1" x14ac:dyDescent="0.25">
      <c r="A879" s="86"/>
      <c r="B879" s="86"/>
      <c r="C879" s="96"/>
    </row>
    <row r="880" spans="1:3" s="73" customFormat="1" x14ac:dyDescent="0.25">
      <c r="A880" s="86"/>
      <c r="B880" s="86"/>
      <c r="C880" s="96"/>
    </row>
    <row r="881" spans="1:3" s="73" customFormat="1" x14ac:dyDescent="0.25">
      <c r="A881" s="86"/>
      <c r="B881" s="86"/>
      <c r="C881" s="96"/>
    </row>
    <row r="882" spans="1:3" s="73" customFormat="1" x14ac:dyDescent="0.25">
      <c r="A882" s="86"/>
      <c r="B882" s="86"/>
      <c r="C882" s="96"/>
    </row>
    <row r="883" spans="1:3" s="73" customFormat="1" x14ac:dyDescent="0.25">
      <c r="A883" s="86"/>
      <c r="B883" s="86"/>
      <c r="C883" s="96"/>
    </row>
    <row r="884" spans="1:3" s="73" customFormat="1" x14ac:dyDescent="0.25">
      <c r="A884" s="86"/>
      <c r="B884" s="86"/>
      <c r="C884" s="96"/>
    </row>
    <row r="885" spans="1:3" s="73" customFormat="1" x14ac:dyDescent="0.25">
      <c r="A885" s="86"/>
      <c r="B885" s="86"/>
      <c r="C885" s="96"/>
    </row>
    <row r="886" spans="1:3" s="73" customFormat="1" x14ac:dyDescent="0.25">
      <c r="A886" s="86"/>
      <c r="B886" s="86"/>
      <c r="C886" s="96"/>
    </row>
    <row r="887" spans="1:3" s="73" customFormat="1" x14ac:dyDescent="0.25">
      <c r="A887" s="86"/>
      <c r="B887" s="86"/>
      <c r="C887" s="96"/>
    </row>
    <row r="888" spans="1:3" s="73" customFormat="1" x14ac:dyDescent="0.25">
      <c r="A888" s="86"/>
      <c r="B888" s="86"/>
      <c r="C888" s="96"/>
    </row>
    <row r="889" spans="1:3" s="73" customFormat="1" x14ac:dyDescent="0.25">
      <c r="A889" s="86"/>
      <c r="B889" s="86"/>
      <c r="C889" s="96"/>
    </row>
    <row r="890" spans="1:3" s="73" customFormat="1" x14ac:dyDescent="0.25">
      <c r="A890" s="86"/>
      <c r="B890" s="86"/>
      <c r="C890" s="96"/>
    </row>
    <row r="891" spans="1:3" s="73" customFormat="1" x14ac:dyDescent="0.25">
      <c r="A891" s="86"/>
      <c r="B891" s="86"/>
      <c r="C891" s="96"/>
    </row>
    <row r="892" spans="1:3" s="73" customFormat="1" x14ac:dyDescent="0.25">
      <c r="A892" s="86"/>
      <c r="B892" s="86"/>
      <c r="C892" s="96"/>
    </row>
    <row r="893" spans="1:3" s="73" customFormat="1" x14ac:dyDescent="0.25">
      <c r="A893" s="86"/>
      <c r="B893" s="86"/>
      <c r="C893" s="96"/>
    </row>
    <row r="894" spans="1:3" s="73" customFormat="1" x14ac:dyDescent="0.25">
      <c r="A894" s="86"/>
      <c r="B894" s="86"/>
      <c r="C894" s="96"/>
    </row>
    <row r="895" spans="1:3" s="73" customFormat="1" x14ac:dyDescent="0.25">
      <c r="A895" s="86"/>
      <c r="B895" s="86"/>
      <c r="C895" s="96"/>
    </row>
    <row r="896" spans="1:3" s="73" customFormat="1" x14ac:dyDescent="0.25">
      <c r="A896" s="86"/>
      <c r="B896" s="86"/>
      <c r="C896" s="96"/>
    </row>
    <row r="897" spans="1:3" s="73" customFormat="1" x14ac:dyDescent="0.25">
      <c r="A897" s="86"/>
      <c r="B897" s="86"/>
      <c r="C897" s="96"/>
    </row>
    <row r="898" spans="1:3" s="73" customFormat="1" x14ac:dyDescent="0.25">
      <c r="A898" s="86"/>
      <c r="B898" s="86"/>
      <c r="C898" s="96"/>
    </row>
    <row r="899" spans="1:3" s="73" customFormat="1" x14ac:dyDescent="0.25">
      <c r="A899" s="86"/>
      <c r="B899" s="86"/>
      <c r="C899" s="96"/>
    </row>
    <row r="900" spans="1:3" s="73" customFormat="1" x14ac:dyDescent="0.25">
      <c r="A900" s="86"/>
      <c r="B900" s="86"/>
      <c r="C900" s="96"/>
    </row>
    <row r="901" spans="1:3" s="73" customFormat="1" x14ac:dyDescent="0.25">
      <c r="A901" s="86"/>
      <c r="B901" s="86"/>
      <c r="C901" s="96"/>
    </row>
    <row r="902" spans="1:3" s="73" customFormat="1" x14ac:dyDescent="0.25">
      <c r="A902" s="86"/>
      <c r="B902" s="86"/>
      <c r="C902" s="96"/>
    </row>
    <row r="903" spans="1:3" s="73" customFormat="1" x14ac:dyDescent="0.25">
      <c r="A903" s="86"/>
      <c r="B903" s="86"/>
      <c r="C903" s="96"/>
    </row>
    <row r="904" spans="1:3" s="73" customFormat="1" x14ac:dyDescent="0.25">
      <c r="A904" s="86"/>
      <c r="B904" s="86"/>
      <c r="C904" s="96"/>
    </row>
    <row r="905" spans="1:3" s="73" customFormat="1" x14ac:dyDescent="0.25">
      <c r="A905" s="86"/>
      <c r="B905" s="86"/>
      <c r="C905" s="96"/>
    </row>
    <row r="906" spans="1:3" s="73" customFormat="1" x14ac:dyDescent="0.25">
      <c r="A906" s="86"/>
      <c r="B906" s="86"/>
      <c r="C906" s="96"/>
    </row>
    <row r="907" spans="1:3" s="73" customFormat="1" x14ac:dyDescent="0.25">
      <c r="A907" s="86"/>
      <c r="B907" s="86"/>
      <c r="C907" s="96"/>
    </row>
    <row r="908" spans="1:3" s="73" customFormat="1" x14ac:dyDescent="0.25">
      <c r="A908" s="86"/>
      <c r="B908" s="86"/>
      <c r="C908" s="96"/>
    </row>
    <row r="909" spans="1:3" s="73" customFormat="1" x14ac:dyDescent="0.25">
      <c r="A909" s="86"/>
      <c r="B909" s="86"/>
      <c r="C909" s="96"/>
    </row>
    <row r="910" spans="1:3" s="73" customFormat="1" x14ac:dyDescent="0.25">
      <c r="A910" s="86"/>
      <c r="B910" s="86"/>
      <c r="C910" s="96"/>
    </row>
    <row r="911" spans="1:3" s="73" customFormat="1" x14ac:dyDescent="0.25">
      <c r="A911" s="86"/>
      <c r="B911" s="86"/>
      <c r="C911" s="96"/>
    </row>
    <row r="912" spans="1:3" s="73" customFormat="1" x14ac:dyDescent="0.25">
      <c r="A912" s="86"/>
      <c r="B912" s="86"/>
      <c r="C912" s="96"/>
    </row>
    <row r="913" spans="1:3" s="73" customFormat="1" x14ac:dyDescent="0.25">
      <c r="A913" s="86"/>
      <c r="B913" s="86"/>
      <c r="C913" s="96"/>
    </row>
    <row r="914" spans="1:3" s="73" customFormat="1" x14ac:dyDescent="0.25">
      <c r="A914" s="86"/>
      <c r="B914" s="86"/>
      <c r="C914" s="96"/>
    </row>
    <row r="915" spans="1:3" s="73" customFormat="1" x14ac:dyDescent="0.25">
      <c r="A915" s="86"/>
      <c r="B915" s="86"/>
      <c r="C915" s="96"/>
    </row>
    <row r="916" spans="1:3" s="73" customFormat="1" x14ac:dyDescent="0.25">
      <c r="A916" s="86"/>
      <c r="B916" s="86"/>
      <c r="C916" s="96"/>
    </row>
    <row r="917" spans="1:3" s="73" customFormat="1" x14ac:dyDescent="0.25">
      <c r="A917" s="86"/>
      <c r="B917" s="86"/>
      <c r="C917" s="96"/>
    </row>
    <row r="918" spans="1:3" s="73" customFormat="1" x14ac:dyDescent="0.25">
      <c r="A918" s="86"/>
      <c r="B918" s="86"/>
      <c r="C918" s="96"/>
    </row>
    <row r="919" spans="1:3" s="73" customFormat="1" x14ac:dyDescent="0.25">
      <c r="A919" s="86"/>
      <c r="B919" s="86"/>
      <c r="C919" s="96"/>
    </row>
    <row r="920" spans="1:3" s="73" customFormat="1" x14ac:dyDescent="0.25">
      <c r="A920" s="86"/>
      <c r="B920" s="86"/>
      <c r="C920" s="96"/>
    </row>
    <row r="921" spans="1:3" s="73" customFormat="1" x14ac:dyDescent="0.25">
      <c r="A921" s="86"/>
      <c r="B921" s="86"/>
      <c r="C921" s="96"/>
    </row>
    <row r="922" spans="1:3" s="73" customFormat="1" x14ac:dyDescent="0.25">
      <c r="A922" s="86"/>
      <c r="B922" s="86"/>
      <c r="C922" s="96"/>
    </row>
    <row r="923" spans="1:3" s="73" customFormat="1" x14ac:dyDescent="0.25">
      <c r="A923" s="86"/>
      <c r="B923" s="86"/>
      <c r="C923" s="96"/>
    </row>
    <row r="924" spans="1:3" s="73" customFormat="1" x14ac:dyDescent="0.25">
      <c r="A924" s="86"/>
      <c r="B924" s="86"/>
      <c r="C924" s="96"/>
    </row>
    <row r="925" spans="1:3" s="73" customFormat="1" x14ac:dyDescent="0.25">
      <c r="A925" s="86"/>
      <c r="B925" s="86"/>
      <c r="C925" s="96"/>
    </row>
    <row r="926" spans="1:3" s="73" customFormat="1" x14ac:dyDescent="0.25">
      <c r="A926" s="86"/>
      <c r="B926" s="86"/>
      <c r="C926" s="96"/>
    </row>
    <row r="927" spans="1:3" s="73" customFormat="1" x14ac:dyDescent="0.25">
      <c r="A927" s="86"/>
      <c r="B927" s="86"/>
      <c r="C927" s="96"/>
    </row>
    <row r="928" spans="1:3" s="73" customFormat="1" x14ac:dyDescent="0.25">
      <c r="A928" s="86"/>
      <c r="B928" s="86"/>
      <c r="C928" s="96"/>
    </row>
    <row r="929" spans="1:3" s="73" customFormat="1" x14ac:dyDescent="0.25">
      <c r="A929" s="86"/>
      <c r="B929" s="86"/>
      <c r="C929" s="96"/>
    </row>
    <row r="930" spans="1:3" s="73" customFormat="1" x14ac:dyDescent="0.25">
      <c r="A930" s="86"/>
      <c r="B930" s="86"/>
      <c r="C930" s="96"/>
    </row>
    <row r="931" spans="1:3" s="73" customFormat="1" x14ac:dyDescent="0.25">
      <c r="A931" s="86"/>
      <c r="B931" s="86"/>
      <c r="C931" s="96"/>
    </row>
    <row r="932" spans="1:3" s="73" customFormat="1" x14ac:dyDescent="0.25">
      <c r="A932" s="86"/>
      <c r="B932" s="86"/>
      <c r="C932" s="96"/>
    </row>
    <row r="933" spans="1:3" s="73" customFormat="1" x14ac:dyDescent="0.25">
      <c r="A933" s="86"/>
      <c r="B933" s="86"/>
      <c r="C933" s="96"/>
    </row>
    <row r="934" spans="1:3" s="73" customFormat="1" x14ac:dyDescent="0.25">
      <c r="A934" s="86"/>
      <c r="B934" s="86"/>
      <c r="C934" s="96"/>
    </row>
    <row r="935" spans="1:3" s="73" customFormat="1" x14ac:dyDescent="0.25">
      <c r="A935" s="86"/>
      <c r="B935" s="86"/>
      <c r="C935" s="96"/>
    </row>
    <row r="936" spans="1:3" s="73" customFormat="1" x14ac:dyDescent="0.25">
      <c r="A936" s="86"/>
      <c r="B936" s="86"/>
      <c r="C936" s="96"/>
    </row>
    <row r="937" spans="1:3" s="73" customFormat="1" x14ac:dyDescent="0.25">
      <c r="A937" s="86"/>
      <c r="B937" s="86"/>
      <c r="C937" s="96"/>
    </row>
    <row r="938" spans="1:3" s="73" customFormat="1" x14ac:dyDescent="0.25">
      <c r="A938" s="86"/>
      <c r="B938" s="86"/>
      <c r="C938" s="96"/>
    </row>
    <row r="939" spans="1:3" s="73" customFormat="1" x14ac:dyDescent="0.25">
      <c r="A939" s="86"/>
      <c r="B939" s="86"/>
      <c r="C939" s="96"/>
    </row>
    <row r="940" spans="1:3" s="73" customFormat="1" x14ac:dyDescent="0.25">
      <c r="A940" s="86"/>
      <c r="B940" s="86"/>
      <c r="C940" s="96"/>
    </row>
    <row r="941" spans="1:3" s="73" customFormat="1" x14ac:dyDescent="0.25">
      <c r="A941" s="86"/>
      <c r="B941" s="86"/>
      <c r="C941" s="96"/>
    </row>
    <row r="942" spans="1:3" s="73" customFormat="1" x14ac:dyDescent="0.25">
      <c r="A942" s="86"/>
      <c r="B942" s="86"/>
      <c r="C942" s="96"/>
    </row>
    <row r="943" spans="1:3" s="73" customFormat="1" x14ac:dyDescent="0.25">
      <c r="A943" s="86"/>
      <c r="B943" s="86"/>
      <c r="C943" s="96"/>
    </row>
    <row r="944" spans="1:3" s="73" customFormat="1" x14ac:dyDescent="0.25">
      <c r="A944" s="86"/>
      <c r="B944" s="86"/>
      <c r="C944" s="96"/>
    </row>
    <row r="945" spans="1:3" s="73" customFormat="1" x14ac:dyDescent="0.25">
      <c r="A945" s="86"/>
      <c r="B945" s="86"/>
      <c r="C945" s="96"/>
    </row>
    <row r="946" spans="1:3" s="73" customFormat="1" x14ac:dyDescent="0.25">
      <c r="A946" s="86"/>
      <c r="B946" s="86"/>
      <c r="C946" s="96"/>
    </row>
    <row r="947" spans="1:3" s="73" customFormat="1" x14ac:dyDescent="0.25">
      <c r="A947" s="86"/>
      <c r="B947" s="86"/>
      <c r="C947" s="96"/>
    </row>
    <row r="948" spans="1:3" s="73" customFormat="1" x14ac:dyDescent="0.25">
      <c r="A948" s="86"/>
      <c r="B948" s="86"/>
      <c r="C948" s="96"/>
    </row>
    <row r="949" spans="1:3" s="73" customFormat="1" x14ac:dyDescent="0.25">
      <c r="A949" s="86"/>
      <c r="B949" s="86"/>
      <c r="C949" s="96"/>
    </row>
    <row r="950" spans="1:3" s="73" customFormat="1" x14ac:dyDescent="0.25">
      <c r="A950" s="86"/>
      <c r="B950" s="86"/>
      <c r="C950" s="96"/>
    </row>
    <row r="951" spans="1:3" s="73" customFormat="1" x14ac:dyDescent="0.25">
      <c r="A951" s="86"/>
      <c r="B951" s="86"/>
      <c r="C951" s="96"/>
    </row>
    <row r="952" spans="1:3" s="73" customFormat="1" x14ac:dyDescent="0.25">
      <c r="A952" s="86"/>
      <c r="B952" s="86"/>
      <c r="C952" s="96"/>
    </row>
    <row r="953" spans="1:3" s="73" customFormat="1" x14ac:dyDescent="0.25">
      <c r="A953" s="86"/>
      <c r="B953" s="86"/>
      <c r="C953" s="96"/>
    </row>
    <row r="954" spans="1:3" s="73" customFormat="1" x14ac:dyDescent="0.25">
      <c r="A954" s="86"/>
      <c r="B954" s="86"/>
      <c r="C954" s="96"/>
    </row>
    <row r="955" spans="1:3" s="73" customFormat="1" x14ac:dyDescent="0.25">
      <c r="A955" s="86"/>
      <c r="B955" s="86"/>
      <c r="C955" s="96"/>
    </row>
    <row r="956" spans="1:3" s="73" customFormat="1" x14ac:dyDescent="0.25">
      <c r="A956" s="86"/>
      <c r="B956" s="86"/>
      <c r="C956" s="96"/>
    </row>
    <row r="957" spans="1:3" s="73" customFormat="1" x14ac:dyDescent="0.25">
      <c r="A957" s="86"/>
      <c r="B957" s="86"/>
      <c r="C957" s="96"/>
    </row>
    <row r="958" spans="1:3" s="73" customFormat="1" x14ac:dyDescent="0.25">
      <c r="A958" s="86"/>
      <c r="B958" s="86"/>
      <c r="C958" s="96"/>
    </row>
    <row r="959" spans="1:3" s="73" customFormat="1" x14ac:dyDescent="0.25">
      <c r="A959" s="86"/>
      <c r="B959" s="86"/>
      <c r="C959" s="96"/>
    </row>
    <row r="960" spans="1:3" s="73" customFormat="1" x14ac:dyDescent="0.25">
      <c r="A960" s="86"/>
      <c r="B960" s="86"/>
      <c r="C960" s="96"/>
    </row>
    <row r="961" spans="1:3" s="73" customFormat="1" x14ac:dyDescent="0.25">
      <c r="A961" s="86"/>
      <c r="B961" s="86"/>
      <c r="C961" s="96"/>
    </row>
    <row r="962" spans="1:3" s="73" customFormat="1" x14ac:dyDescent="0.25">
      <c r="A962" s="86"/>
      <c r="B962" s="86"/>
      <c r="C962" s="96"/>
    </row>
    <row r="963" spans="1:3" s="73" customFormat="1" x14ac:dyDescent="0.25">
      <c r="A963" s="86"/>
      <c r="B963" s="86"/>
      <c r="C963" s="96"/>
    </row>
    <row r="964" spans="1:3" s="73" customFormat="1" x14ac:dyDescent="0.25">
      <c r="A964" s="86"/>
      <c r="B964" s="86"/>
      <c r="C964" s="96"/>
    </row>
    <row r="965" spans="1:3" s="73" customFormat="1" x14ac:dyDescent="0.25">
      <c r="A965" s="86"/>
      <c r="B965" s="86"/>
      <c r="C965" s="96"/>
    </row>
    <row r="966" spans="1:3" s="73" customFormat="1" x14ac:dyDescent="0.25">
      <c r="A966" s="86"/>
      <c r="B966" s="86"/>
      <c r="C966" s="96"/>
    </row>
    <row r="967" spans="1:3" s="73" customFormat="1" x14ac:dyDescent="0.25">
      <c r="A967" s="86"/>
      <c r="B967" s="86"/>
      <c r="C967" s="96"/>
    </row>
    <row r="968" spans="1:3" s="73" customFormat="1" x14ac:dyDescent="0.25">
      <c r="A968" s="86"/>
      <c r="B968" s="86"/>
      <c r="C968" s="96"/>
    </row>
    <row r="969" spans="1:3" s="73" customFormat="1" x14ac:dyDescent="0.25">
      <c r="A969" s="86"/>
      <c r="B969" s="86"/>
      <c r="C969" s="96"/>
    </row>
    <row r="970" spans="1:3" s="73" customFormat="1" x14ac:dyDescent="0.25">
      <c r="A970" s="86"/>
      <c r="B970" s="86"/>
      <c r="C970" s="96"/>
    </row>
    <row r="971" spans="1:3" s="73" customFormat="1" x14ac:dyDescent="0.25">
      <c r="A971" s="86"/>
      <c r="B971" s="86"/>
      <c r="C971" s="96"/>
    </row>
    <row r="972" spans="1:3" s="73" customFormat="1" x14ac:dyDescent="0.25">
      <c r="A972" s="86"/>
      <c r="B972" s="86"/>
      <c r="C972" s="96"/>
    </row>
    <row r="973" spans="1:3" s="73" customFormat="1" x14ac:dyDescent="0.25">
      <c r="A973" s="86"/>
      <c r="B973" s="86"/>
      <c r="C973" s="96"/>
    </row>
    <row r="974" spans="1:3" s="73" customFormat="1" x14ac:dyDescent="0.25">
      <c r="A974" s="86"/>
      <c r="B974" s="86"/>
      <c r="C974" s="96"/>
    </row>
    <row r="975" spans="1:3" s="73" customFormat="1" x14ac:dyDescent="0.25">
      <c r="A975" s="86"/>
      <c r="B975" s="86"/>
      <c r="C975" s="96"/>
    </row>
    <row r="976" spans="1:3" s="73" customFormat="1" x14ac:dyDescent="0.25">
      <c r="A976" s="86"/>
      <c r="B976" s="86"/>
      <c r="C976" s="96"/>
    </row>
    <row r="977" spans="1:3" s="73" customFormat="1" x14ac:dyDescent="0.25">
      <c r="A977" s="86"/>
      <c r="B977" s="86"/>
      <c r="C977" s="96"/>
    </row>
    <row r="978" spans="1:3" s="73" customFormat="1" x14ac:dyDescent="0.25">
      <c r="A978" s="86"/>
      <c r="B978" s="86"/>
      <c r="C978" s="96"/>
    </row>
    <row r="979" spans="1:3" s="73" customFormat="1" x14ac:dyDescent="0.25">
      <c r="A979" s="86"/>
      <c r="B979" s="86"/>
      <c r="C979" s="96"/>
    </row>
    <row r="980" spans="1:3" s="73" customFormat="1" x14ac:dyDescent="0.25">
      <c r="A980" s="86"/>
      <c r="B980" s="86"/>
      <c r="C980" s="96"/>
    </row>
    <row r="981" spans="1:3" s="73" customFormat="1" x14ac:dyDescent="0.25">
      <c r="A981" s="86"/>
      <c r="B981" s="86"/>
      <c r="C981" s="96"/>
    </row>
    <row r="982" spans="1:3" s="73" customFormat="1" x14ac:dyDescent="0.25">
      <c r="A982" s="86"/>
      <c r="B982" s="86"/>
      <c r="C982" s="96"/>
    </row>
    <row r="983" spans="1:3" s="73" customFormat="1" x14ac:dyDescent="0.25">
      <c r="A983" s="86"/>
      <c r="B983" s="86"/>
      <c r="C983" s="96"/>
    </row>
    <row r="984" spans="1:3" s="73" customFormat="1" x14ac:dyDescent="0.25">
      <c r="A984" s="86"/>
      <c r="B984" s="86"/>
      <c r="C984" s="96"/>
    </row>
    <row r="985" spans="1:3" s="73" customFormat="1" x14ac:dyDescent="0.25">
      <c r="A985" s="86"/>
      <c r="B985" s="86"/>
      <c r="C985" s="96"/>
    </row>
    <row r="986" spans="1:3" s="73" customFormat="1" x14ac:dyDescent="0.25">
      <c r="A986" s="86"/>
      <c r="B986" s="86"/>
      <c r="C986" s="96"/>
    </row>
    <row r="987" spans="1:3" s="73" customFormat="1" x14ac:dyDescent="0.25">
      <c r="A987" s="86"/>
      <c r="B987" s="86"/>
      <c r="C987" s="96"/>
    </row>
    <row r="988" spans="1:3" s="73" customFormat="1" x14ac:dyDescent="0.25">
      <c r="A988" s="86"/>
      <c r="B988" s="86"/>
      <c r="C988" s="96"/>
    </row>
    <row r="989" spans="1:3" s="73" customFormat="1" x14ac:dyDescent="0.25">
      <c r="A989" s="86"/>
      <c r="B989" s="86"/>
      <c r="C989" s="96"/>
    </row>
    <row r="990" spans="1:3" s="73" customFormat="1" x14ac:dyDescent="0.25">
      <c r="A990" s="86"/>
      <c r="B990" s="86"/>
      <c r="C990" s="96"/>
    </row>
    <row r="991" spans="1:3" s="73" customFormat="1" x14ac:dyDescent="0.25">
      <c r="A991" s="86"/>
      <c r="B991" s="86"/>
      <c r="C991" s="96"/>
    </row>
    <row r="992" spans="1:3" s="73" customFormat="1" x14ac:dyDescent="0.25">
      <c r="A992" s="86"/>
      <c r="B992" s="86"/>
      <c r="C992" s="96"/>
    </row>
    <row r="993" spans="1:3" s="73" customFormat="1" x14ac:dyDescent="0.25">
      <c r="A993" s="86"/>
      <c r="B993" s="86"/>
      <c r="C993" s="96"/>
    </row>
    <row r="994" spans="1:3" s="73" customFormat="1" x14ac:dyDescent="0.25">
      <c r="A994" s="86"/>
      <c r="B994" s="86"/>
      <c r="C994" s="96"/>
    </row>
    <row r="995" spans="1:3" s="73" customFormat="1" x14ac:dyDescent="0.25">
      <c r="A995" s="86"/>
      <c r="B995" s="86"/>
      <c r="C995" s="96"/>
    </row>
    <row r="996" spans="1:3" s="73" customFormat="1" x14ac:dyDescent="0.25">
      <c r="A996" s="86"/>
      <c r="B996" s="86"/>
      <c r="C996" s="96"/>
    </row>
    <row r="997" spans="1:3" s="73" customFormat="1" x14ac:dyDescent="0.25">
      <c r="A997" s="86"/>
      <c r="B997" s="86"/>
      <c r="C997" s="96"/>
    </row>
    <row r="998" spans="1:3" s="73" customFormat="1" x14ac:dyDescent="0.25">
      <c r="A998" s="86"/>
      <c r="B998" s="86"/>
      <c r="C998" s="96"/>
    </row>
    <row r="999" spans="1:3" s="73" customFormat="1" x14ac:dyDescent="0.25">
      <c r="A999" s="86"/>
      <c r="B999" s="86"/>
      <c r="C999" s="96"/>
    </row>
    <row r="1000" spans="1:3" s="73" customFormat="1" x14ac:dyDescent="0.25">
      <c r="A1000" s="86"/>
      <c r="B1000" s="86"/>
      <c r="C1000" s="96"/>
    </row>
    <row r="1001" spans="1:3" s="73" customFormat="1" x14ac:dyDescent="0.25">
      <c r="A1001" s="86"/>
      <c r="B1001" s="86"/>
      <c r="C1001" s="96"/>
    </row>
    <row r="1002" spans="1:3" s="73" customFormat="1" x14ac:dyDescent="0.25">
      <c r="A1002" s="86"/>
      <c r="B1002" s="86"/>
      <c r="C1002" s="96"/>
    </row>
    <row r="1003" spans="1:3" s="73" customFormat="1" x14ac:dyDescent="0.25">
      <c r="A1003" s="86"/>
      <c r="B1003" s="86"/>
      <c r="C1003" s="96"/>
    </row>
    <row r="1004" spans="1:3" s="73" customFormat="1" x14ac:dyDescent="0.25">
      <c r="A1004" s="86"/>
      <c r="B1004" s="86"/>
      <c r="C1004" s="96"/>
    </row>
    <row r="1005" spans="1:3" s="73" customFormat="1" x14ac:dyDescent="0.25">
      <c r="A1005" s="86"/>
      <c r="B1005" s="86"/>
      <c r="C1005" s="96"/>
    </row>
    <row r="1006" spans="1:3" s="73" customFormat="1" x14ac:dyDescent="0.25">
      <c r="A1006" s="86"/>
      <c r="B1006" s="86"/>
      <c r="C1006" s="96"/>
    </row>
    <row r="1007" spans="1:3" s="73" customFormat="1" x14ac:dyDescent="0.25">
      <c r="A1007" s="86"/>
      <c r="B1007" s="86"/>
      <c r="C1007" s="96"/>
    </row>
    <row r="1008" spans="1:3" s="73" customFormat="1" x14ac:dyDescent="0.25">
      <c r="A1008" s="86"/>
      <c r="B1008" s="86"/>
      <c r="C1008" s="96"/>
    </row>
    <row r="1009" spans="1:3" s="73" customFormat="1" x14ac:dyDescent="0.25">
      <c r="A1009" s="86"/>
      <c r="B1009" s="86"/>
      <c r="C1009" s="96"/>
    </row>
    <row r="1010" spans="1:3" s="73" customFormat="1" x14ac:dyDescent="0.25">
      <c r="A1010" s="86"/>
      <c r="B1010" s="86"/>
      <c r="C1010" s="96"/>
    </row>
    <row r="1011" spans="1:3" s="73" customFormat="1" x14ac:dyDescent="0.25">
      <c r="A1011" s="86"/>
      <c r="B1011" s="86"/>
      <c r="C1011" s="96"/>
    </row>
    <row r="1012" spans="1:3" s="73" customFormat="1" x14ac:dyDescent="0.25">
      <c r="A1012" s="86"/>
      <c r="B1012" s="86"/>
      <c r="C1012" s="96"/>
    </row>
    <row r="1013" spans="1:3" s="73" customFormat="1" x14ac:dyDescent="0.25">
      <c r="A1013" s="86"/>
      <c r="B1013" s="86"/>
      <c r="C1013" s="96"/>
    </row>
    <row r="1014" spans="1:3" s="73" customFormat="1" x14ac:dyDescent="0.25">
      <c r="A1014" s="86"/>
      <c r="B1014" s="86"/>
      <c r="C1014" s="96"/>
    </row>
    <row r="1015" spans="1:3" s="73" customFormat="1" x14ac:dyDescent="0.25">
      <c r="A1015" s="86"/>
      <c r="B1015" s="86"/>
      <c r="C1015" s="96"/>
    </row>
    <row r="1016" spans="1:3" s="73" customFormat="1" x14ac:dyDescent="0.25">
      <c r="A1016" s="86"/>
      <c r="B1016" s="86"/>
      <c r="C1016" s="96"/>
    </row>
    <row r="1017" spans="1:3" s="73" customFormat="1" x14ac:dyDescent="0.25">
      <c r="A1017" s="86"/>
      <c r="B1017" s="86"/>
      <c r="C1017" s="96"/>
    </row>
    <row r="1018" spans="1:3" s="73" customFormat="1" x14ac:dyDescent="0.25">
      <c r="A1018" s="86"/>
      <c r="B1018" s="86"/>
      <c r="C1018" s="96"/>
    </row>
    <row r="1019" spans="1:3" s="73" customFormat="1" x14ac:dyDescent="0.25">
      <c r="A1019" s="86"/>
      <c r="B1019" s="86"/>
      <c r="C1019" s="96"/>
    </row>
    <row r="1020" spans="1:3" s="73" customFormat="1" x14ac:dyDescent="0.25">
      <c r="A1020" s="86"/>
      <c r="B1020" s="86"/>
      <c r="C1020" s="96"/>
    </row>
    <row r="1021" spans="1:3" s="73" customFormat="1" x14ac:dyDescent="0.25">
      <c r="A1021" s="86"/>
      <c r="B1021" s="86"/>
      <c r="C1021" s="96"/>
    </row>
    <row r="1022" spans="1:3" s="73" customFormat="1" x14ac:dyDescent="0.25">
      <c r="A1022" s="86"/>
      <c r="B1022" s="86"/>
      <c r="C1022" s="96"/>
    </row>
    <row r="1023" spans="1:3" s="73" customFormat="1" x14ac:dyDescent="0.25">
      <c r="A1023" s="86"/>
      <c r="B1023" s="86"/>
      <c r="C1023" s="96"/>
    </row>
    <row r="1024" spans="1:3" s="73" customFormat="1" x14ac:dyDescent="0.25">
      <c r="A1024" s="86"/>
      <c r="B1024" s="86"/>
      <c r="C1024" s="96"/>
    </row>
    <row r="1025" spans="1:3" s="73" customFormat="1" x14ac:dyDescent="0.25">
      <c r="A1025" s="86"/>
      <c r="B1025" s="86"/>
      <c r="C1025" s="96"/>
    </row>
    <row r="1026" spans="1:3" s="73" customFormat="1" x14ac:dyDescent="0.25">
      <c r="A1026" s="86"/>
      <c r="B1026" s="86"/>
      <c r="C1026" s="96"/>
    </row>
    <row r="1027" spans="1:3" s="73" customFormat="1" x14ac:dyDescent="0.25">
      <c r="A1027" s="86"/>
      <c r="B1027" s="86"/>
      <c r="C1027" s="96"/>
    </row>
    <row r="1028" spans="1:3" s="73" customFormat="1" x14ac:dyDescent="0.25">
      <c r="A1028" s="86"/>
      <c r="B1028" s="86"/>
      <c r="C1028" s="96"/>
    </row>
    <row r="1029" spans="1:3" s="73" customFormat="1" x14ac:dyDescent="0.25">
      <c r="A1029" s="86"/>
      <c r="B1029" s="86"/>
      <c r="C1029" s="96"/>
    </row>
    <row r="1030" spans="1:3" s="73" customFormat="1" x14ac:dyDescent="0.25">
      <c r="A1030" s="86"/>
      <c r="B1030" s="86"/>
      <c r="C1030" s="96"/>
    </row>
    <row r="1031" spans="1:3" s="73" customFormat="1" x14ac:dyDescent="0.25">
      <c r="A1031" s="86"/>
      <c r="B1031" s="86"/>
      <c r="C1031" s="96"/>
    </row>
    <row r="1032" spans="1:3" s="73" customFormat="1" x14ac:dyDescent="0.25">
      <c r="A1032" s="86"/>
      <c r="B1032" s="86"/>
      <c r="C1032" s="96"/>
    </row>
    <row r="1033" spans="1:3" s="73" customFormat="1" x14ac:dyDescent="0.25">
      <c r="A1033" s="86"/>
      <c r="B1033" s="86"/>
      <c r="C1033" s="96"/>
    </row>
    <row r="1034" spans="1:3" s="73" customFormat="1" x14ac:dyDescent="0.25">
      <c r="A1034" s="86"/>
      <c r="B1034" s="86"/>
      <c r="C1034" s="96"/>
    </row>
    <row r="1035" spans="1:3" s="73" customFormat="1" x14ac:dyDescent="0.25">
      <c r="A1035" s="86"/>
      <c r="B1035" s="86"/>
      <c r="C1035" s="96"/>
    </row>
    <row r="1036" spans="1:3" s="73" customFormat="1" x14ac:dyDescent="0.25">
      <c r="A1036" s="86"/>
      <c r="B1036" s="86"/>
      <c r="C1036" s="96"/>
    </row>
    <row r="1037" spans="1:3" s="73" customFormat="1" x14ac:dyDescent="0.25">
      <c r="A1037" s="86"/>
      <c r="B1037" s="86"/>
      <c r="C1037" s="96"/>
    </row>
    <row r="1038" spans="1:3" s="73" customFormat="1" x14ac:dyDescent="0.25">
      <c r="A1038" s="86"/>
      <c r="B1038" s="86"/>
      <c r="C1038" s="96"/>
    </row>
    <row r="1039" spans="1:3" s="73" customFormat="1" x14ac:dyDescent="0.25">
      <c r="A1039" s="86"/>
      <c r="B1039" s="86"/>
      <c r="C1039" s="96"/>
    </row>
    <row r="1040" spans="1:3" s="73" customFormat="1" x14ac:dyDescent="0.25">
      <c r="A1040" s="86"/>
      <c r="B1040" s="86"/>
      <c r="C1040" s="96"/>
    </row>
    <row r="1041" spans="1:3" s="73" customFormat="1" x14ac:dyDescent="0.25">
      <c r="A1041" s="86"/>
      <c r="B1041" s="86"/>
      <c r="C1041" s="96"/>
    </row>
    <row r="1042" spans="1:3" s="73" customFormat="1" x14ac:dyDescent="0.25">
      <c r="A1042" s="86"/>
      <c r="B1042" s="86"/>
      <c r="C1042" s="96"/>
    </row>
    <row r="1043" spans="1:3" s="73" customFormat="1" x14ac:dyDescent="0.25">
      <c r="A1043" s="86"/>
      <c r="B1043" s="86"/>
      <c r="C1043" s="96"/>
    </row>
    <row r="1044" spans="1:3" s="73" customFormat="1" x14ac:dyDescent="0.25">
      <c r="A1044" s="86"/>
      <c r="B1044" s="86"/>
      <c r="C1044" s="96"/>
    </row>
    <row r="1045" spans="1:3" s="73" customFormat="1" x14ac:dyDescent="0.25">
      <c r="A1045" s="86"/>
      <c r="B1045" s="86"/>
      <c r="C1045" s="96"/>
    </row>
    <row r="1046" spans="1:3" s="73" customFormat="1" x14ac:dyDescent="0.25">
      <c r="A1046" s="86"/>
      <c r="B1046" s="86"/>
      <c r="C1046" s="96"/>
    </row>
    <row r="1047" spans="1:3" s="73" customFormat="1" x14ac:dyDescent="0.25">
      <c r="A1047" s="86"/>
      <c r="B1047" s="86"/>
      <c r="C1047" s="96"/>
    </row>
    <row r="1048" spans="1:3" s="73" customFormat="1" x14ac:dyDescent="0.25">
      <c r="A1048" s="86"/>
      <c r="B1048" s="86"/>
      <c r="C1048" s="96"/>
    </row>
    <row r="1049" spans="1:3" s="73" customFormat="1" x14ac:dyDescent="0.25">
      <c r="A1049" s="86"/>
      <c r="B1049" s="86"/>
      <c r="C1049" s="96"/>
    </row>
    <row r="1050" spans="1:3" s="73" customFormat="1" x14ac:dyDescent="0.25">
      <c r="A1050" s="86"/>
      <c r="B1050" s="86"/>
      <c r="C1050" s="96"/>
    </row>
    <row r="1051" spans="1:3" s="73" customFormat="1" x14ac:dyDescent="0.25">
      <c r="A1051" s="86"/>
      <c r="B1051" s="86"/>
      <c r="C1051" s="96"/>
    </row>
    <row r="1052" spans="1:3" s="73" customFormat="1" x14ac:dyDescent="0.25">
      <c r="A1052" s="86"/>
      <c r="B1052" s="86"/>
      <c r="C1052" s="96"/>
    </row>
    <row r="1053" spans="1:3" s="73" customFormat="1" x14ac:dyDescent="0.25">
      <c r="A1053" s="86"/>
      <c r="B1053" s="86"/>
      <c r="C1053" s="96"/>
    </row>
    <row r="1054" spans="1:3" s="73" customFormat="1" x14ac:dyDescent="0.25">
      <c r="A1054" s="86"/>
      <c r="B1054" s="86"/>
      <c r="C1054" s="96"/>
    </row>
    <row r="1055" spans="1:3" s="73" customFormat="1" x14ac:dyDescent="0.25">
      <c r="A1055" s="86"/>
      <c r="B1055" s="86"/>
      <c r="C1055" s="96"/>
    </row>
    <row r="1056" spans="1:3" s="73" customFormat="1" x14ac:dyDescent="0.25">
      <c r="A1056" s="86"/>
      <c r="B1056" s="86"/>
      <c r="C1056" s="96"/>
    </row>
    <row r="1057" spans="1:3" s="73" customFormat="1" x14ac:dyDescent="0.25">
      <c r="A1057" s="86"/>
      <c r="B1057" s="86"/>
      <c r="C1057" s="96"/>
    </row>
    <row r="1058" spans="1:3" s="73" customFormat="1" x14ac:dyDescent="0.25">
      <c r="A1058" s="86"/>
      <c r="B1058" s="86"/>
      <c r="C1058" s="96"/>
    </row>
    <row r="1059" spans="1:3" s="73" customFormat="1" x14ac:dyDescent="0.25">
      <c r="A1059" s="86"/>
      <c r="B1059" s="86"/>
      <c r="C1059" s="96"/>
    </row>
    <row r="1060" spans="1:3" s="73" customFormat="1" x14ac:dyDescent="0.25">
      <c r="A1060" s="86"/>
      <c r="B1060" s="86"/>
      <c r="C1060" s="96"/>
    </row>
    <row r="1061" spans="1:3" s="73" customFormat="1" x14ac:dyDescent="0.25">
      <c r="A1061" s="86"/>
      <c r="B1061" s="86"/>
      <c r="C1061" s="96"/>
    </row>
    <row r="1062" spans="1:3" s="73" customFormat="1" x14ac:dyDescent="0.25">
      <c r="A1062" s="86"/>
      <c r="B1062" s="86"/>
      <c r="C1062" s="96"/>
    </row>
    <row r="1063" spans="1:3" s="73" customFormat="1" x14ac:dyDescent="0.25">
      <c r="A1063" s="86"/>
      <c r="B1063" s="86"/>
      <c r="C1063" s="96"/>
    </row>
    <row r="1064" spans="1:3" s="73" customFormat="1" x14ac:dyDescent="0.25">
      <c r="A1064" s="86"/>
      <c r="B1064" s="86"/>
      <c r="C1064" s="96"/>
    </row>
    <row r="1065" spans="1:3" s="73" customFormat="1" x14ac:dyDescent="0.25">
      <c r="A1065" s="86"/>
      <c r="B1065" s="86"/>
      <c r="C1065" s="96"/>
    </row>
    <row r="1066" spans="1:3" s="73" customFormat="1" x14ac:dyDescent="0.25">
      <c r="A1066" s="86"/>
      <c r="B1066" s="86"/>
      <c r="C1066" s="96"/>
    </row>
    <row r="1067" spans="1:3" s="73" customFormat="1" x14ac:dyDescent="0.25">
      <c r="A1067" s="86"/>
      <c r="B1067" s="86"/>
      <c r="C1067" s="96"/>
    </row>
    <row r="1068" spans="1:3" s="73" customFormat="1" x14ac:dyDescent="0.25">
      <c r="A1068" s="86"/>
      <c r="B1068" s="86"/>
      <c r="C1068" s="96"/>
    </row>
    <row r="1069" spans="1:3" s="73" customFormat="1" x14ac:dyDescent="0.25">
      <c r="A1069" s="86"/>
      <c r="B1069" s="86"/>
      <c r="C1069" s="96"/>
    </row>
    <row r="1070" spans="1:3" s="73" customFormat="1" x14ac:dyDescent="0.25">
      <c r="A1070" s="86"/>
      <c r="B1070" s="86"/>
      <c r="C1070" s="96"/>
    </row>
    <row r="1071" spans="1:3" s="73" customFormat="1" x14ac:dyDescent="0.25">
      <c r="A1071" s="86"/>
      <c r="B1071" s="86"/>
      <c r="C1071" s="96"/>
    </row>
    <row r="1072" spans="1:3" s="73" customFormat="1" x14ac:dyDescent="0.25">
      <c r="A1072" s="86"/>
      <c r="B1072" s="86"/>
      <c r="C1072" s="96"/>
    </row>
    <row r="1073" spans="1:3" s="73" customFormat="1" x14ac:dyDescent="0.25">
      <c r="A1073" s="86"/>
      <c r="B1073" s="86"/>
      <c r="C1073" s="96"/>
    </row>
    <row r="1074" spans="1:3" s="73" customFormat="1" x14ac:dyDescent="0.25">
      <c r="A1074" s="86"/>
      <c r="B1074" s="86"/>
      <c r="C1074" s="96"/>
    </row>
    <row r="1075" spans="1:3" s="73" customFormat="1" x14ac:dyDescent="0.25">
      <c r="A1075" s="86"/>
      <c r="B1075" s="86"/>
      <c r="C1075" s="96"/>
    </row>
    <row r="1076" spans="1:3" s="73" customFormat="1" x14ac:dyDescent="0.25">
      <c r="A1076" s="86"/>
      <c r="B1076" s="86"/>
      <c r="C1076" s="96"/>
    </row>
    <row r="1077" spans="1:3" s="73" customFormat="1" x14ac:dyDescent="0.25">
      <c r="A1077" s="86"/>
      <c r="B1077" s="86"/>
      <c r="C1077" s="96"/>
    </row>
    <row r="1078" spans="1:3" s="73" customFormat="1" x14ac:dyDescent="0.25">
      <c r="A1078" s="86"/>
      <c r="B1078" s="86"/>
      <c r="C1078" s="96"/>
    </row>
    <row r="1079" spans="1:3" s="73" customFormat="1" x14ac:dyDescent="0.25">
      <c r="A1079" s="86"/>
      <c r="B1079" s="86"/>
      <c r="C1079" s="96"/>
    </row>
    <row r="1080" spans="1:3" s="73" customFormat="1" x14ac:dyDescent="0.25">
      <c r="A1080" s="86"/>
      <c r="B1080" s="86"/>
      <c r="C1080" s="96"/>
    </row>
    <row r="1081" spans="1:3" s="73" customFormat="1" x14ac:dyDescent="0.25">
      <c r="A1081" s="86"/>
      <c r="B1081" s="86"/>
      <c r="C1081" s="96"/>
    </row>
    <row r="1082" spans="1:3" s="73" customFormat="1" x14ac:dyDescent="0.25">
      <c r="A1082" s="86"/>
      <c r="B1082" s="86"/>
      <c r="C1082" s="96"/>
    </row>
    <row r="1083" spans="1:3" s="73" customFormat="1" x14ac:dyDescent="0.25">
      <c r="A1083" s="86"/>
      <c r="B1083" s="86"/>
      <c r="C1083" s="96"/>
    </row>
    <row r="1084" spans="1:3" s="73" customFormat="1" x14ac:dyDescent="0.25">
      <c r="A1084" s="86"/>
      <c r="B1084" s="86"/>
      <c r="C1084" s="96"/>
    </row>
    <row r="1085" spans="1:3" s="73" customFormat="1" x14ac:dyDescent="0.25">
      <c r="A1085" s="86"/>
      <c r="B1085" s="86"/>
      <c r="C1085" s="96"/>
    </row>
    <row r="1086" spans="1:3" s="73" customFormat="1" x14ac:dyDescent="0.25">
      <c r="A1086" s="86"/>
      <c r="B1086" s="86"/>
      <c r="C1086" s="96"/>
    </row>
    <row r="1087" spans="1:3" s="73" customFormat="1" x14ac:dyDescent="0.25">
      <c r="A1087" s="86"/>
      <c r="B1087" s="86"/>
      <c r="C1087" s="96"/>
    </row>
    <row r="1088" spans="1:3" s="73" customFormat="1" x14ac:dyDescent="0.25">
      <c r="A1088" s="86"/>
      <c r="B1088" s="86"/>
      <c r="C1088" s="96"/>
    </row>
    <row r="1089" spans="1:3" s="73" customFormat="1" x14ac:dyDescent="0.25">
      <c r="A1089" s="86"/>
      <c r="B1089" s="86"/>
      <c r="C1089" s="96"/>
    </row>
    <row r="1090" spans="1:3" s="73" customFormat="1" x14ac:dyDescent="0.25">
      <c r="A1090" s="86"/>
      <c r="B1090" s="86"/>
      <c r="C1090" s="96"/>
    </row>
    <row r="1091" spans="1:3" s="73" customFormat="1" x14ac:dyDescent="0.25">
      <c r="A1091" s="86"/>
      <c r="B1091" s="86"/>
      <c r="C1091" s="96"/>
    </row>
    <row r="1092" spans="1:3" s="73" customFormat="1" x14ac:dyDescent="0.25">
      <c r="A1092" s="86"/>
      <c r="B1092" s="86"/>
      <c r="C1092" s="96"/>
    </row>
    <row r="1093" spans="1:3" s="73" customFormat="1" x14ac:dyDescent="0.25">
      <c r="A1093" s="86"/>
      <c r="B1093" s="86"/>
      <c r="C1093" s="96"/>
    </row>
    <row r="1094" spans="1:3" s="73" customFormat="1" x14ac:dyDescent="0.25">
      <c r="A1094" s="86"/>
      <c r="B1094" s="86"/>
      <c r="C1094" s="96"/>
    </row>
    <row r="1095" spans="1:3" s="73" customFormat="1" x14ac:dyDescent="0.25">
      <c r="A1095" s="86"/>
      <c r="B1095" s="86"/>
      <c r="C1095" s="96"/>
    </row>
    <row r="1096" spans="1:3" s="73" customFormat="1" x14ac:dyDescent="0.25">
      <c r="A1096" s="86"/>
      <c r="B1096" s="86"/>
      <c r="C1096" s="96"/>
    </row>
    <row r="1097" spans="1:3" s="73" customFormat="1" x14ac:dyDescent="0.25">
      <c r="A1097" s="86"/>
      <c r="B1097" s="86"/>
      <c r="C1097" s="96"/>
    </row>
    <row r="1098" spans="1:3" s="73" customFormat="1" x14ac:dyDescent="0.25">
      <c r="A1098" s="86"/>
      <c r="B1098" s="86"/>
      <c r="C1098" s="96"/>
    </row>
    <row r="1099" spans="1:3" s="73" customFormat="1" x14ac:dyDescent="0.25">
      <c r="A1099" s="86"/>
      <c r="B1099" s="86"/>
      <c r="C1099" s="96"/>
    </row>
    <row r="1100" spans="1:3" s="73" customFormat="1" x14ac:dyDescent="0.25">
      <c r="A1100" s="86"/>
      <c r="B1100" s="86"/>
      <c r="C1100" s="96"/>
    </row>
    <row r="1101" spans="1:3" s="73" customFormat="1" x14ac:dyDescent="0.25">
      <c r="A1101" s="86"/>
      <c r="B1101" s="86"/>
      <c r="C1101" s="96"/>
    </row>
    <row r="1102" spans="1:3" s="73" customFormat="1" x14ac:dyDescent="0.25">
      <c r="A1102" s="86"/>
      <c r="B1102" s="86"/>
      <c r="C1102" s="96"/>
    </row>
    <row r="1103" spans="1:3" s="73" customFormat="1" x14ac:dyDescent="0.25">
      <c r="A1103" s="86"/>
      <c r="B1103" s="86"/>
      <c r="C1103" s="96"/>
    </row>
    <row r="1104" spans="1:3" s="73" customFormat="1" x14ac:dyDescent="0.25">
      <c r="A1104" s="86"/>
      <c r="B1104" s="86"/>
      <c r="C1104" s="96"/>
    </row>
    <row r="1105" spans="1:3" s="73" customFormat="1" x14ac:dyDescent="0.25">
      <c r="A1105" s="86"/>
      <c r="B1105" s="86"/>
      <c r="C1105" s="96"/>
    </row>
    <row r="1106" spans="1:3" s="73" customFormat="1" x14ac:dyDescent="0.25">
      <c r="A1106" s="86"/>
      <c r="B1106" s="86"/>
      <c r="C1106" s="96"/>
    </row>
    <row r="1107" spans="1:3" s="73" customFormat="1" x14ac:dyDescent="0.25">
      <c r="A1107" s="86"/>
      <c r="B1107" s="86"/>
      <c r="C1107" s="96"/>
    </row>
    <row r="1108" spans="1:3" s="73" customFormat="1" x14ac:dyDescent="0.25">
      <c r="A1108" s="86"/>
      <c r="B1108" s="86"/>
      <c r="C1108" s="96"/>
    </row>
    <row r="1109" spans="1:3" s="73" customFormat="1" x14ac:dyDescent="0.25">
      <c r="A1109" s="86"/>
      <c r="B1109" s="86"/>
      <c r="C1109" s="96"/>
    </row>
    <row r="1110" spans="1:3" s="73" customFormat="1" x14ac:dyDescent="0.25">
      <c r="A1110" s="86"/>
      <c r="B1110" s="86"/>
      <c r="C1110" s="96"/>
    </row>
    <row r="1111" spans="1:3" s="73" customFormat="1" x14ac:dyDescent="0.25">
      <c r="A1111" s="86"/>
      <c r="B1111" s="86"/>
      <c r="C1111" s="96"/>
    </row>
    <row r="1112" spans="1:3" s="73" customFormat="1" x14ac:dyDescent="0.25">
      <c r="A1112" s="86"/>
      <c r="B1112" s="86"/>
      <c r="C1112" s="96"/>
    </row>
    <row r="1113" spans="1:3" s="73" customFormat="1" x14ac:dyDescent="0.25">
      <c r="A1113" s="86"/>
      <c r="B1113" s="86"/>
      <c r="C1113" s="96"/>
    </row>
    <row r="1114" spans="1:3" s="73" customFormat="1" x14ac:dyDescent="0.25">
      <c r="A1114" s="86"/>
      <c r="B1114" s="86"/>
      <c r="C1114" s="96"/>
    </row>
    <row r="1115" spans="1:3" s="73" customFormat="1" x14ac:dyDescent="0.25">
      <c r="A1115" s="86"/>
      <c r="B1115" s="86"/>
      <c r="C1115" s="96"/>
    </row>
    <row r="1116" spans="1:3" s="73" customFormat="1" x14ac:dyDescent="0.25">
      <c r="A1116" s="86"/>
      <c r="B1116" s="86"/>
      <c r="C1116" s="96"/>
    </row>
    <row r="1117" spans="1:3" s="73" customFormat="1" x14ac:dyDescent="0.25">
      <c r="A1117" s="86"/>
      <c r="B1117" s="86"/>
      <c r="C1117" s="96"/>
    </row>
    <row r="1118" spans="1:3" s="73" customFormat="1" x14ac:dyDescent="0.25">
      <c r="A1118" s="86"/>
      <c r="B1118" s="86"/>
      <c r="C1118" s="96"/>
    </row>
    <row r="1119" spans="1:3" s="73" customFormat="1" x14ac:dyDescent="0.25">
      <c r="A1119" s="86"/>
      <c r="B1119" s="86"/>
      <c r="C1119" s="96"/>
    </row>
    <row r="1120" spans="1:3" s="73" customFormat="1" x14ac:dyDescent="0.25">
      <c r="A1120" s="86"/>
      <c r="B1120" s="86"/>
      <c r="C1120" s="96"/>
    </row>
    <row r="1121" spans="1:3" s="73" customFormat="1" x14ac:dyDescent="0.25">
      <c r="A1121" s="86"/>
      <c r="B1121" s="86"/>
      <c r="C1121" s="96"/>
    </row>
    <row r="1122" spans="1:3" s="73" customFormat="1" x14ac:dyDescent="0.25">
      <c r="A1122" s="86"/>
      <c r="B1122" s="86"/>
      <c r="C1122" s="96"/>
    </row>
    <row r="1123" spans="1:3" s="73" customFormat="1" x14ac:dyDescent="0.25">
      <c r="A1123" s="86"/>
      <c r="B1123" s="86"/>
      <c r="C1123" s="96"/>
    </row>
    <row r="1124" spans="1:3" s="73" customFormat="1" x14ac:dyDescent="0.25">
      <c r="A1124" s="86"/>
      <c r="B1124" s="86"/>
      <c r="C1124" s="96"/>
    </row>
    <row r="1125" spans="1:3" s="73" customFormat="1" x14ac:dyDescent="0.25">
      <c r="A1125" s="86"/>
      <c r="B1125" s="86"/>
      <c r="C1125" s="96"/>
    </row>
    <row r="1126" spans="1:3" s="73" customFormat="1" x14ac:dyDescent="0.25">
      <c r="A1126" s="86"/>
      <c r="B1126" s="86"/>
      <c r="C1126" s="96"/>
    </row>
    <row r="1127" spans="1:3" s="73" customFormat="1" x14ac:dyDescent="0.25">
      <c r="A1127" s="86"/>
      <c r="B1127" s="86"/>
      <c r="C1127" s="96"/>
    </row>
    <row r="1128" spans="1:3" s="73" customFormat="1" x14ac:dyDescent="0.25">
      <c r="A1128" s="86"/>
      <c r="B1128" s="86"/>
      <c r="C1128" s="96"/>
    </row>
    <row r="1129" spans="1:3" s="73" customFormat="1" x14ac:dyDescent="0.25">
      <c r="A1129" s="86"/>
      <c r="B1129" s="86"/>
      <c r="C1129" s="96"/>
    </row>
    <row r="1130" spans="1:3" s="73" customFormat="1" x14ac:dyDescent="0.25">
      <c r="A1130" s="86"/>
      <c r="B1130" s="86"/>
      <c r="C1130" s="96"/>
    </row>
    <row r="1131" spans="1:3" s="73" customFormat="1" x14ac:dyDescent="0.25">
      <c r="A1131" s="86"/>
      <c r="B1131" s="86"/>
      <c r="C1131" s="96"/>
    </row>
    <row r="1132" spans="1:3" s="73" customFormat="1" x14ac:dyDescent="0.25">
      <c r="A1132" s="86"/>
      <c r="B1132" s="86"/>
      <c r="C1132" s="96"/>
    </row>
    <row r="1133" spans="1:3" s="73" customFormat="1" x14ac:dyDescent="0.25">
      <c r="A1133" s="86"/>
      <c r="B1133" s="86"/>
      <c r="C1133" s="96"/>
    </row>
    <row r="1134" spans="1:3" s="73" customFormat="1" x14ac:dyDescent="0.25">
      <c r="A1134" s="86"/>
      <c r="B1134" s="86"/>
      <c r="C1134" s="96"/>
    </row>
    <row r="1135" spans="1:3" s="73" customFormat="1" x14ac:dyDescent="0.25">
      <c r="A1135" s="86"/>
      <c r="B1135" s="86"/>
      <c r="C1135" s="96"/>
    </row>
    <row r="1136" spans="1:3" s="73" customFormat="1" x14ac:dyDescent="0.25">
      <c r="A1136" s="86"/>
      <c r="B1136" s="86"/>
      <c r="C1136" s="96"/>
    </row>
    <row r="1137" spans="1:3" s="73" customFormat="1" x14ac:dyDescent="0.25">
      <c r="A1137" s="86"/>
      <c r="B1137" s="86"/>
      <c r="C1137" s="96"/>
    </row>
    <row r="1138" spans="1:3" s="73" customFormat="1" x14ac:dyDescent="0.25">
      <c r="A1138" s="86"/>
      <c r="B1138" s="86"/>
      <c r="C1138" s="96"/>
    </row>
    <row r="1139" spans="1:3" s="73" customFormat="1" x14ac:dyDescent="0.25">
      <c r="A1139" s="86"/>
      <c r="B1139" s="86"/>
      <c r="C1139" s="96"/>
    </row>
    <row r="1140" spans="1:3" s="73" customFormat="1" x14ac:dyDescent="0.25">
      <c r="A1140" s="86"/>
      <c r="B1140" s="86"/>
      <c r="C1140" s="96"/>
    </row>
    <row r="1141" spans="1:3" s="73" customFormat="1" x14ac:dyDescent="0.25">
      <c r="A1141" s="86"/>
      <c r="B1141" s="86"/>
      <c r="C1141" s="96"/>
    </row>
    <row r="1142" spans="1:3" s="73" customFormat="1" x14ac:dyDescent="0.25">
      <c r="A1142" s="86"/>
      <c r="B1142" s="86"/>
      <c r="C1142" s="96"/>
    </row>
    <row r="1143" spans="1:3" s="73" customFormat="1" x14ac:dyDescent="0.25">
      <c r="A1143" s="86"/>
      <c r="B1143" s="86"/>
      <c r="C1143" s="96"/>
    </row>
    <row r="1144" spans="1:3" s="73" customFormat="1" x14ac:dyDescent="0.25">
      <c r="A1144" s="86"/>
      <c r="B1144" s="86"/>
      <c r="C1144" s="96"/>
    </row>
    <row r="1145" spans="1:3" s="73" customFormat="1" x14ac:dyDescent="0.25">
      <c r="A1145" s="86"/>
      <c r="B1145" s="86"/>
      <c r="C1145" s="96"/>
    </row>
    <row r="1146" spans="1:3" s="73" customFormat="1" x14ac:dyDescent="0.25">
      <c r="A1146" s="86"/>
      <c r="B1146" s="86"/>
      <c r="C1146" s="96"/>
    </row>
    <row r="1147" spans="1:3" s="73" customFormat="1" x14ac:dyDescent="0.25">
      <c r="A1147" s="86"/>
      <c r="B1147" s="86"/>
      <c r="C1147" s="96"/>
    </row>
    <row r="1148" spans="1:3" s="73" customFormat="1" x14ac:dyDescent="0.25">
      <c r="A1148" s="86"/>
      <c r="B1148" s="86"/>
      <c r="C1148" s="96"/>
    </row>
    <row r="1149" spans="1:3" s="73" customFormat="1" x14ac:dyDescent="0.25">
      <c r="A1149" s="86"/>
      <c r="B1149" s="86"/>
      <c r="C1149" s="96"/>
    </row>
    <row r="1150" spans="1:3" s="73" customFormat="1" x14ac:dyDescent="0.25">
      <c r="A1150" s="86"/>
      <c r="B1150" s="86"/>
      <c r="C1150" s="96"/>
    </row>
    <row r="1151" spans="1:3" s="73" customFormat="1" x14ac:dyDescent="0.25">
      <c r="A1151" s="86"/>
      <c r="B1151" s="86"/>
      <c r="C1151" s="96"/>
    </row>
    <row r="1152" spans="1:3" s="73" customFormat="1" x14ac:dyDescent="0.25">
      <c r="A1152" s="86"/>
      <c r="B1152" s="86"/>
      <c r="C1152" s="96"/>
    </row>
    <row r="1153" spans="1:3" s="73" customFormat="1" x14ac:dyDescent="0.25">
      <c r="A1153" s="86"/>
      <c r="B1153" s="86"/>
      <c r="C1153" s="96"/>
    </row>
    <row r="1154" spans="1:3" s="73" customFormat="1" x14ac:dyDescent="0.25">
      <c r="A1154" s="86"/>
      <c r="B1154" s="86"/>
      <c r="C1154" s="96"/>
    </row>
    <row r="1155" spans="1:3" s="73" customFormat="1" x14ac:dyDescent="0.25">
      <c r="A1155" s="86"/>
      <c r="B1155" s="86"/>
      <c r="C1155" s="96"/>
    </row>
    <row r="1156" spans="1:3" s="73" customFormat="1" x14ac:dyDescent="0.25">
      <c r="A1156" s="86"/>
      <c r="B1156" s="86"/>
      <c r="C1156" s="96"/>
    </row>
    <row r="1157" spans="1:3" s="73" customFormat="1" x14ac:dyDescent="0.25">
      <c r="A1157" s="86"/>
      <c r="B1157" s="86"/>
      <c r="C1157" s="96"/>
    </row>
    <row r="1158" spans="1:3" s="73" customFormat="1" x14ac:dyDescent="0.25">
      <c r="A1158" s="86"/>
      <c r="B1158" s="86"/>
      <c r="C1158" s="96"/>
    </row>
    <row r="1159" spans="1:3" s="73" customFormat="1" x14ac:dyDescent="0.25">
      <c r="A1159" s="86"/>
      <c r="B1159" s="86"/>
      <c r="C1159" s="96"/>
    </row>
    <row r="1160" spans="1:3" s="73" customFormat="1" x14ac:dyDescent="0.25">
      <c r="A1160" s="86"/>
      <c r="B1160" s="86"/>
      <c r="C1160" s="96"/>
    </row>
    <row r="1161" spans="1:3" s="73" customFormat="1" x14ac:dyDescent="0.25">
      <c r="A1161" s="86"/>
      <c r="B1161" s="86"/>
      <c r="C1161" s="96"/>
    </row>
    <row r="1162" spans="1:3" s="73" customFormat="1" x14ac:dyDescent="0.25">
      <c r="A1162" s="86"/>
      <c r="B1162" s="86"/>
      <c r="C1162" s="96"/>
    </row>
    <row r="1163" spans="1:3" s="73" customFormat="1" x14ac:dyDescent="0.25">
      <c r="A1163" s="86"/>
      <c r="B1163" s="86"/>
      <c r="C1163" s="96"/>
    </row>
    <row r="1164" spans="1:3" s="73" customFormat="1" x14ac:dyDescent="0.25">
      <c r="A1164" s="86"/>
      <c r="B1164" s="86"/>
      <c r="C1164" s="96"/>
    </row>
    <row r="1165" spans="1:3" s="73" customFormat="1" x14ac:dyDescent="0.25">
      <c r="A1165" s="86"/>
      <c r="B1165" s="86"/>
      <c r="C1165" s="96"/>
    </row>
    <row r="1166" spans="1:3" s="73" customFormat="1" x14ac:dyDescent="0.25">
      <c r="A1166" s="86"/>
      <c r="B1166" s="86"/>
      <c r="C1166" s="96"/>
    </row>
    <row r="1167" spans="1:3" s="73" customFormat="1" x14ac:dyDescent="0.25">
      <c r="A1167" s="86"/>
      <c r="B1167" s="86"/>
      <c r="C1167" s="96"/>
    </row>
    <row r="1168" spans="1:3" s="73" customFormat="1" x14ac:dyDescent="0.25">
      <c r="A1168" s="86"/>
      <c r="B1168" s="86"/>
      <c r="C1168" s="96"/>
    </row>
    <row r="1169" spans="1:3" s="73" customFormat="1" x14ac:dyDescent="0.25">
      <c r="A1169" s="86"/>
      <c r="B1169" s="86"/>
      <c r="C1169" s="96"/>
    </row>
    <row r="1170" spans="1:3" s="73" customFormat="1" x14ac:dyDescent="0.25">
      <c r="A1170" s="86"/>
      <c r="B1170" s="86"/>
      <c r="C1170" s="96"/>
    </row>
    <row r="1171" spans="1:3" s="73" customFormat="1" x14ac:dyDescent="0.25">
      <c r="A1171" s="86"/>
      <c r="B1171" s="86"/>
      <c r="C1171" s="96"/>
    </row>
    <row r="1172" spans="1:3" s="73" customFormat="1" x14ac:dyDescent="0.25">
      <c r="A1172" s="86"/>
      <c r="B1172" s="86"/>
      <c r="C1172" s="96"/>
    </row>
    <row r="1173" spans="1:3" s="73" customFormat="1" x14ac:dyDescent="0.25">
      <c r="A1173" s="86"/>
      <c r="B1173" s="86"/>
      <c r="C1173" s="96"/>
    </row>
    <row r="1174" spans="1:3" s="73" customFormat="1" x14ac:dyDescent="0.25">
      <c r="A1174" s="86"/>
      <c r="B1174" s="86"/>
      <c r="C1174" s="96"/>
    </row>
    <row r="1175" spans="1:3" s="73" customFormat="1" x14ac:dyDescent="0.25">
      <c r="A1175" s="86"/>
      <c r="B1175" s="86"/>
      <c r="C1175" s="96"/>
    </row>
    <row r="1176" spans="1:3" s="73" customFormat="1" x14ac:dyDescent="0.25">
      <c r="A1176" s="86"/>
      <c r="B1176" s="86"/>
      <c r="C1176" s="96"/>
    </row>
    <row r="1177" spans="1:3" s="73" customFormat="1" x14ac:dyDescent="0.25">
      <c r="A1177" s="86"/>
      <c r="B1177" s="86"/>
      <c r="C1177" s="96"/>
    </row>
    <row r="1178" spans="1:3" s="73" customFormat="1" x14ac:dyDescent="0.25">
      <c r="A1178" s="86"/>
      <c r="B1178" s="86"/>
      <c r="C1178" s="96"/>
    </row>
    <row r="1179" spans="1:3" s="73" customFormat="1" x14ac:dyDescent="0.25">
      <c r="A1179" s="86"/>
      <c r="B1179" s="86"/>
      <c r="C1179" s="96"/>
    </row>
    <row r="1180" spans="1:3" s="73" customFormat="1" x14ac:dyDescent="0.25">
      <c r="A1180" s="86"/>
      <c r="B1180" s="86"/>
      <c r="C1180" s="96"/>
    </row>
    <row r="1181" spans="1:3" s="73" customFormat="1" x14ac:dyDescent="0.25">
      <c r="A1181" s="86"/>
      <c r="B1181" s="86"/>
      <c r="C1181" s="96"/>
    </row>
    <row r="1182" spans="1:3" s="73" customFormat="1" x14ac:dyDescent="0.25">
      <c r="A1182" s="86"/>
      <c r="B1182" s="86"/>
      <c r="C1182" s="96"/>
    </row>
    <row r="1183" spans="1:3" s="73" customFormat="1" x14ac:dyDescent="0.25">
      <c r="A1183" s="86"/>
      <c r="B1183" s="86"/>
      <c r="C1183" s="96"/>
    </row>
    <row r="1184" spans="1:3" s="73" customFormat="1" x14ac:dyDescent="0.25">
      <c r="A1184" s="86"/>
      <c r="B1184" s="86"/>
      <c r="C1184" s="96"/>
    </row>
    <row r="1185" spans="1:3" s="73" customFormat="1" x14ac:dyDescent="0.25">
      <c r="A1185" s="86"/>
      <c r="B1185" s="86"/>
      <c r="C1185" s="96"/>
    </row>
    <row r="1186" spans="1:3" s="73" customFormat="1" x14ac:dyDescent="0.25">
      <c r="A1186" s="86"/>
      <c r="B1186" s="86"/>
      <c r="C1186" s="96"/>
    </row>
    <row r="1187" spans="1:3" s="73" customFormat="1" x14ac:dyDescent="0.25">
      <c r="A1187" s="86"/>
      <c r="B1187" s="86"/>
      <c r="C1187" s="96"/>
    </row>
    <row r="1188" spans="1:3" s="73" customFormat="1" x14ac:dyDescent="0.25">
      <c r="A1188" s="86"/>
      <c r="B1188" s="86"/>
      <c r="C1188" s="96"/>
    </row>
    <row r="1189" spans="1:3" s="73" customFormat="1" x14ac:dyDescent="0.25">
      <c r="A1189" s="86"/>
      <c r="B1189" s="86"/>
      <c r="C1189" s="96"/>
    </row>
    <row r="1190" spans="1:3" s="73" customFormat="1" x14ac:dyDescent="0.25">
      <c r="A1190" s="86"/>
      <c r="B1190" s="86"/>
      <c r="C1190" s="96"/>
    </row>
    <row r="1191" spans="1:3" s="73" customFormat="1" x14ac:dyDescent="0.25">
      <c r="A1191" s="86"/>
      <c r="B1191" s="86"/>
      <c r="C1191" s="96"/>
    </row>
    <row r="1192" spans="1:3" s="73" customFormat="1" x14ac:dyDescent="0.25">
      <c r="A1192" s="86"/>
      <c r="B1192" s="86"/>
      <c r="C1192" s="96"/>
    </row>
    <row r="1193" spans="1:3" s="73" customFormat="1" x14ac:dyDescent="0.25">
      <c r="A1193" s="86"/>
      <c r="B1193" s="86"/>
      <c r="C1193" s="96"/>
    </row>
    <row r="1194" spans="1:3" s="73" customFormat="1" x14ac:dyDescent="0.25">
      <c r="A1194" s="86"/>
      <c r="B1194" s="86"/>
      <c r="C1194" s="96"/>
    </row>
    <row r="1195" spans="1:3" s="73" customFormat="1" x14ac:dyDescent="0.25">
      <c r="A1195" s="86"/>
      <c r="B1195" s="86"/>
      <c r="C1195" s="96"/>
    </row>
    <row r="1196" spans="1:3" s="73" customFormat="1" x14ac:dyDescent="0.25">
      <c r="A1196" s="86"/>
      <c r="B1196" s="86"/>
      <c r="C1196" s="96"/>
    </row>
    <row r="1197" spans="1:3" s="73" customFormat="1" x14ac:dyDescent="0.25">
      <c r="A1197" s="86"/>
      <c r="B1197" s="86"/>
      <c r="C1197" s="96"/>
    </row>
    <row r="1198" spans="1:3" s="73" customFormat="1" x14ac:dyDescent="0.25">
      <c r="A1198" s="86"/>
      <c r="B1198" s="86"/>
      <c r="C1198" s="96"/>
    </row>
    <row r="1199" spans="1:3" s="73" customFormat="1" x14ac:dyDescent="0.25">
      <c r="A1199" s="86"/>
      <c r="B1199" s="86"/>
      <c r="C1199" s="96"/>
    </row>
    <row r="1200" spans="1:3" s="73" customFormat="1" x14ac:dyDescent="0.25">
      <c r="A1200" s="86"/>
      <c r="B1200" s="86"/>
      <c r="C1200" s="96"/>
    </row>
    <row r="1201" spans="1:3" s="73" customFormat="1" x14ac:dyDescent="0.25">
      <c r="A1201" s="86"/>
      <c r="B1201" s="86"/>
      <c r="C1201" s="96"/>
    </row>
    <row r="1202" spans="1:3" s="73" customFormat="1" x14ac:dyDescent="0.25">
      <c r="A1202" s="86"/>
      <c r="B1202" s="86"/>
      <c r="C1202" s="96"/>
    </row>
    <row r="1203" spans="1:3" s="73" customFormat="1" x14ac:dyDescent="0.25">
      <c r="A1203" s="86"/>
      <c r="B1203" s="86"/>
      <c r="C1203" s="96"/>
    </row>
    <row r="1204" spans="1:3" s="73" customFormat="1" x14ac:dyDescent="0.25">
      <c r="A1204" s="86"/>
      <c r="B1204" s="86"/>
      <c r="C1204" s="96"/>
    </row>
    <row r="1205" spans="1:3" s="73" customFormat="1" x14ac:dyDescent="0.25">
      <c r="A1205" s="86"/>
      <c r="B1205" s="86"/>
      <c r="C1205" s="96"/>
    </row>
    <row r="1206" spans="1:3" s="73" customFormat="1" x14ac:dyDescent="0.25">
      <c r="A1206" s="86"/>
      <c r="B1206" s="86"/>
      <c r="C1206" s="96"/>
    </row>
    <row r="1207" spans="1:3" s="73" customFormat="1" x14ac:dyDescent="0.25">
      <c r="A1207" s="86"/>
      <c r="B1207" s="86"/>
      <c r="C1207" s="96"/>
    </row>
    <row r="1208" spans="1:3" s="73" customFormat="1" x14ac:dyDescent="0.25">
      <c r="A1208" s="86"/>
      <c r="B1208" s="86"/>
      <c r="C1208" s="96"/>
    </row>
    <row r="1209" spans="1:3" s="73" customFormat="1" x14ac:dyDescent="0.25">
      <c r="A1209" s="86"/>
      <c r="B1209" s="86"/>
      <c r="C1209" s="96"/>
    </row>
    <row r="1210" spans="1:3" s="73" customFormat="1" x14ac:dyDescent="0.25">
      <c r="A1210" s="86"/>
      <c r="B1210" s="86"/>
      <c r="C1210" s="96"/>
    </row>
    <row r="1211" spans="1:3" s="73" customFormat="1" x14ac:dyDescent="0.25">
      <c r="A1211" s="86"/>
      <c r="B1211" s="86"/>
      <c r="C1211" s="96"/>
    </row>
    <row r="1212" spans="1:3" s="73" customFormat="1" x14ac:dyDescent="0.25">
      <c r="A1212" s="86"/>
      <c r="B1212" s="86"/>
      <c r="C1212" s="96"/>
    </row>
    <row r="1213" spans="1:3" s="73" customFormat="1" x14ac:dyDescent="0.25">
      <c r="A1213" s="86"/>
      <c r="B1213" s="86"/>
      <c r="C1213" s="96"/>
    </row>
    <row r="1214" spans="1:3" s="73" customFormat="1" x14ac:dyDescent="0.25">
      <c r="A1214" s="86"/>
      <c r="B1214" s="86"/>
      <c r="C1214" s="96"/>
    </row>
    <row r="1215" spans="1:3" s="73" customFormat="1" x14ac:dyDescent="0.25">
      <c r="A1215" s="86"/>
      <c r="B1215" s="86"/>
      <c r="C1215" s="96"/>
    </row>
    <row r="1216" spans="1:3" s="73" customFormat="1" x14ac:dyDescent="0.25">
      <c r="A1216" s="86"/>
      <c r="B1216" s="86"/>
      <c r="C1216" s="96"/>
    </row>
    <row r="1217" spans="1:3" s="73" customFormat="1" x14ac:dyDescent="0.25">
      <c r="A1217" s="86"/>
      <c r="B1217" s="86"/>
      <c r="C1217" s="96"/>
    </row>
    <row r="1218" spans="1:3" s="73" customFormat="1" x14ac:dyDescent="0.25">
      <c r="A1218" s="86"/>
      <c r="B1218" s="86"/>
      <c r="C1218" s="96"/>
    </row>
    <row r="1219" spans="1:3" s="73" customFormat="1" x14ac:dyDescent="0.25">
      <c r="A1219" s="86"/>
      <c r="B1219" s="86"/>
      <c r="C1219" s="96"/>
    </row>
    <row r="1220" spans="1:3" s="73" customFormat="1" x14ac:dyDescent="0.25">
      <c r="A1220" s="86"/>
      <c r="B1220" s="86"/>
      <c r="C1220" s="96"/>
    </row>
    <row r="1221" spans="1:3" s="73" customFormat="1" x14ac:dyDescent="0.25">
      <c r="A1221" s="86"/>
      <c r="B1221" s="86"/>
      <c r="C1221" s="96"/>
    </row>
    <row r="1222" spans="1:3" s="73" customFormat="1" x14ac:dyDescent="0.25">
      <c r="A1222" s="86"/>
      <c r="B1222" s="86"/>
      <c r="C1222" s="96"/>
    </row>
    <row r="1223" spans="1:3" s="73" customFormat="1" x14ac:dyDescent="0.25">
      <c r="A1223" s="86"/>
      <c r="B1223" s="86"/>
      <c r="C1223" s="96"/>
    </row>
    <row r="1224" spans="1:3" s="73" customFormat="1" x14ac:dyDescent="0.25">
      <c r="A1224" s="86"/>
      <c r="B1224" s="86"/>
      <c r="C1224" s="96"/>
    </row>
    <row r="1225" spans="1:3" s="73" customFormat="1" x14ac:dyDescent="0.25">
      <c r="A1225" s="86"/>
      <c r="B1225" s="86"/>
      <c r="C1225" s="96"/>
    </row>
    <row r="1226" spans="1:3" s="73" customFormat="1" x14ac:dyDescent="0.25">
      <c r="A1226" s="86"/>
      <c r="B1226" s="86"/>
      <c r="C1226" s="96"/>
    </row>
    <row r="1227" spans="1:3" s="73" customFormat="1" x14ac:dyDescent="0.25">
      <c r="A1227" s="86"/>
      <c r="B1227" s="86"/>
      <c r="C1227" s="96"/>
    </row>
    <row r="1228" spans="1:3" s="73" customFormat="1" x14ac:dyDescent="0.25">
      <c r="A1228" s="86"/>
      <c r="B1228" s="86"/>
      <c r="C1228" s="96"/>
    </row>
    <row r="1229" spans="1:3" s="73" customFormat="1" x14ac:dyDescent="0.25">
      <c r="A1229" s="86"/>
      <c r="B1229" s="86"/>
      <c r="C1229" s="96"/>
    </row>
    <row r="1230" spans="1:3" s="73" customFormat="1" x14ac:dyDescent="0.25">
      <c r="A1230" s="86"/>
      <c r="B1230" s="86"/>
      <c r="C1230" s="96"/>
    </row>
    <row r="1231" spans="1:3" s="73" customFormat="1" x14ac:dyDescent="0.25">
      <c r="A1231" s="86"/>
      <c r="B1231" s="86"/>
      <c r="C1231" s="96"/>
    </row>
    <row r="1232" spans="1:3" s="73" customFormat="1" x14ac:dyDescent="0.25">
      <c r="A1232" s="86"/>
      <c r="B1232" s="86"/>
      <c r="C1232" s="96"/>
    </row>
    <row r="1233" spans="1:3" s="73" customFormat="1" x14ac:dyDescent="0.25">
      <c r="A1233" s="86"/>
      <c r="B1233" s="86"/>
      <c r="C1233" s="96"/>
    </row>
    <row r="1234" spans="1:3" s="73" customFormat="1" x14ac:dyDescent="0.25">
      <c r="A1234" s="86"/>
      <c r="B1234" s="86"/>
      <c r="C1234" s="96"/>
    </row>
    <row r="1235" spans="1:3" s="73" customFormat="1" x14ac:dyDescent="0.25">
      <c r="A1235" s="86"/>
      <c r="B1235" s="86"/>
      <c r="C1235" s="96"/>
    </row>
    <row r="1236" spans="1:3" s="73" customFormat="1" x14ac:dyDescent="0.25">
      <c r="A1236" s="86"/>
      <c r="B1236" s="86"/>
      <c r="C1236" s="96"/>
    </row>
    <row r="1237" spans="1:3" s="73" customFormat="1" x14ac:dyDescent="0.25">
      <c r="A1237" s="86"/>
      <c r="B1237" s="86"/>
      <c r="C1237" s="96"/>
    </row>
    <row r="1238" spans="1:3" s="73" customFormat="1" x14ac:dyDescent="0.25">
      <c r="A1238" s="86"/>
      <c r="B1238" s="86"/>
      <c r="C1238" s="96"/>
    </row>
    <row r="1239" spans="1:3" s="73" customFormat="1" x14ac:dyDescent="0.25">
      <c r="A1239" s="86"/>
      <c r="B1239" s="86"/>
      <c r="C1239" s="96"/>
    </row>
    <row r="1240" spans="1:3" s="73" customFormat="1" x14ac:dyDescent="0.25">
      <c r="A1240" s="86"/>
      <c r="B1240" s="86"/>
      <c r="C1240" s="96"/>
    </row>
    <row r="1241" spans="1:3" s="73" customFormat="1" x14ac:dyDescent="0.25">
      <c r="A1241" s="86"/>
      <c r="B1241" s="86"/>
      <c r="C1241" s="96"/>
    </row>
    <row r="1242" spans="1:3" s="73" customFormat="1" x14ac:dyDescent="0.25">
      <c r="A1242" s="86"/>
      <c r="B1242" s="86"/>
      <c r="C1242" s="96"/>
    </row>
    <row r="1243" spans="1:3" s="73" customFormat="1" x14ac:dyDescent="0.25">
      <c r="A1243" s="86"/>
      <c r="B1243" s="86"/>
      <c r="C1243" s="96"/>
    </row>
    <row r="1244" spans="1:3" s="73" customFormat="1" x14ac:dyDescent="0.25">
      <c r="A1244" s="86"/>
      <c r="B1244" s="86"/>
      <c r="C1244" s="96"/>
    </row>
    <row r="1245" spans="1:3" s="73" customFormat="1" x14ac:dyDescent="0.25">
      <c r="A1245" s="86"/>
      <c r="B1245" s="86"/>
      <c r="C1245" s="96"/>
    </row>
    <row r="1246" spans="1:3" s="73" customFormat="1" x14ac:dyDescent="0.25">
      <c r="A1246" s="86"/>
      <c r="B1246" s="86"/>
      <c r="C1246" s="96"/>
    </row>
    <row r="1247" spans="1:3" s="73" customFormat="1" x14ac:dyDescent="0.25">
      <c r="A1247" s="86"/>
      <c r="B1247" s="86"/>
      <c r="C1247" s="96"/>
    </row>
    <row r="1248" spans="1:3" s="73" customFormat="1" x14ac:dyDescent="0.25">
      <c r="A1248" s="86"/>
      <c r="B1248" s="86"/>
      <c r="C1248" s="96"/>
    </row>
    <row r="1249" spans="1:3" s="73" customFormat="1" x14ac:dyDescent="0.25">
      <c r="A1249" s="86"/>
      <c r="B1249" s="86"/>
      <c r="C1249" s="96"/>
    </row>
    <row r="1250" spans="1:3" s="73" customFormat="1" x14ac:dyDescent="0.25">
      <c r="A1250" s="86"/>
      <c r="B1250" s="86"/>
      <c r="C1250" s="96"/>
    </row>
    <row r="1251" spans="1:3" s="73" customFormat="1" x14ac:dyDescent="0.25">
      <c r="A1251" s="86"/>
      <c r="B1251" s="86"/>
      <c r="C1251" s="96"/>
    </row>
    <row r="1252" spans="1:3" s="73" customFormat="1" x14ac:dyDescent="0.25">
      <c r="A1252" s="86"/>
      <c r="B1252" s="86"/>
      <c r="C1252" s="96"/>
    </row>
    <row r="1253" spans="1:3" s="73" customFormat="1" x14ac:dyDescent="0.25">
      <c r="A1253" s="86"/>
      <c r="B1253" s="86"/>
      <c r="C1253" s="96"/>
    </row>
    <row r="1254" spans="1:3" s="73" customFormat="1" x14ac:dyDescent="0.25">
      <c r="A1254" s="86"/>
      <c r="B1254" s="86"/>
      <c r="C1254" s="96"/>
    </row>
    <row r="1255" spans="1:3" s="73" customFormat="1" x14ac:dyDescent="0.25">
      <c r="A1255" s="86"/>
      <c r="B1255" s="86"/>
      <c r="C1255" s="96"/>
    </row>
    <row r="1256" spans="1:3" s="73" customFormat="1" x14ac:dyDescent="0.25">
      <c r="A1256" s="86"/>
      <c r="B1256" s="86"/>
      <c r="C1256" s="96"/>
    </row>
    <row r="1257" spans="1:3" s="73" customFormat="1" x14ac:dyDescent="0.25">
      <c r="A1257" s="86"/>
      <c r="B1257" s="86"/>
      <c r="C1257" s="96"/>
    </row>
    <row r="1258" spans="1:3" s="73" customFormat="1" x14ac:dyDescent="0.25">
      <c r="A1258" s="86"/>
      <c r="B1258" s="86"/>
      <c r="C1258" s="96"/>
    </row>
    <row r="1259" spans="1:3" s="73" customFormat="1" x14ac:dyDescent="0.25">
      <c r="A1259" s="86"/>
      <c r="B1259" s="86"/>
      <c r="C1259" s="96"/>
    </row>
    <row r="1260" spans="1:3" s="73" customFormat="1" x14ac:dyDescent="0.25">
      <c r="A1260" s="86"/>
      <c r="B1260" s="86"/>
      <c r="C1260" s="96"/>
    </row>
    <row r="1261" spans="1:3" s="73" customFormat="1" x14ac:dyDescent="0.25">
      <c r="A1261" s="86"/>
      <c r="B1261" s="86"/>
      <c r="C1261" s="96"/>
    </row>
    <row r="1262" spans="1:3" s="73" customFormat="1" x14ac:dyDescent="0.25">
      <c r="A1262" s="86"/>
      <c r="B1262" s="86"/>
      <c r="C1262" s="96"/>
    </row>
    <row r="1263" spans="1:3" s="73" customFormat="1" x14ac:dyDescent="0.25">
      <c r="A1263" s="86"/>
      <c r="B1263" s="86"/>
      <c r="C1263" s="96"/>
    </row>
    <row r="1264" spans="1:3" s="73" customFormat="1" x14ac:dyDescent="0.25">
      <c r="A1264" s="86"/>
      <c r="B1264" s="86"/>
      <c r="C1264" s="96"/>
    </row>
    <row r="1265" spans="1:3" s="73" customFormat="1" x14ac:dyDescent="0.25">
      <c r="A1265" s="86"/>
      <c r="B1265" s="86"/>
      <c r="C1265" s="96"/>
    </row>
    <row r="1266" spans="1:3" s="73" customFormat="1" x14ac:dyDescent="0.25">
      <c r="A1266" s="86"/>
      <c r="B1266" s="86"/>
      <c r="C1266" s="96"/>
    </row>
    <row r="1267" spans="1:3" s="73" customFormat="1" x14ac:dyDescent="0.25">
      <c r="A1267" s="86"/>
      <c r="B1267" s="86"/>
      <c r="C1267" s="96"/>
    </row>
    <row r="1268" spans="1:3" s="73" customFormat="1" x14ac:dyDescent="0.25">
      <c r="A1268" s="86"/>
      <c r="B1268" s="86"/>
      <c r="C1268" s="96"/>
    </row>
    <row r="1269" spans="1:3" s="73" customFormat="1" x14ac:dyDescent="0.25">
      <c r="A1269" s="86"/>
      <c r="B1269" s="86"/>
      <c r="C1269" s="96"/>
    </row>
    <row r="1270" spans="1:3" s="73" customFormat="1" x14ac:dyDescent="0.25">
      <c r="A1270" s="86"/>
      <c r="B1270" s="86"/>
      <c r="C1270" s="96"/>
    </row>
    <row r="1271" spans="1:3" s="73" customFormat="1" x14ac:dyDescent="0.25">
      <c r="A1271" s="86"/>
      <c r="B1271" s="86"/>
      <c r="C1271" s="96"/>
    </row>
    <row r="1272" spans="1:3" s="73" customFormat="1" x14ac:dyDescent="0.25">
      <c r="A1272" s="86"/>
      <c r="B1272" s="86"/>
      <c r="C1272" s="96"/>
    </row>
    <row r="1273" spans="1:3" s="73" customFormat="1" x14ac:dyDescent="0.25">
      <c r="A1273" s="86"/>
      <c r="B1273" s="86"/>
      <c r="C1273" s="96"/>
    </row>
    <row r="1274" spans="1:3" s="73" customFormat="1" x14ac:dyDescent="0.25">
      <c r="A1274" s="86"/>
      <c r="B1274" s="86"/>
      <c r="C1274" s="96"/>
    </row>
    <row r="1275" spans="1:3" s="73" customFormat="1" x14ac:dyDescent="0.25">
      <c r="A1275" s="86"/>
      <c r="B1275" s="86"/>
      <c r="C1275" s="96"/>
    </row>
    <row r="1276" spans="1:3" s="73" customFormat="1" x14ac:dyDescent="0.25">
      <c r="A1276" s="86"/>
      <c r="B1276" s="86"/>
      <c r="C1276" s="96"/>
    </row>
    <row r="1277" spans="1:3" s="73" customFormat="1" x14ac:dyDescent="0.25">
      <c r="A1277" s="86"/>
      <c r="B1277" s="86"/>
      <c r="C1277" s="96"/>
    </row>
    <row r="1278" spans="1:3" s="73" customFormat="1" x14ac:dyDescent="0.25">
      <c r="A1278" s="86"/>
      <c r="B1278" s="86"/>
      <c r="C1278" s="96"/>
    </row>
    <row r="1279" spans="1:3" s="73" customFormat="1" x14ac:dyDescent="0.25">
      <c r="A1279" s="86"/>
      <c r="B1279" s="86"/>
      <c r="C1279" s="96"/>
    </row>
    <row r="1280" spans="1:3" s="73" customFormat="1" x14ac:dyDescent="0.25">
      <c r="A1280" s="86"/>
      <c r="B1280" s="86"/>
      <c r="C1280" s="96"/>
    </row>
    <row r="1281" spans="1:3" s="73" customFormat="1" x14ac:dyDescent="0.25">
      <c r="A1281" s="86"/>
      <c r="B1281" s="86"/>
      <c r="C1281" s="96"/>
    </row>
    <row r="1282" spans="1:3" s="73" customFormat="1" x14ac:dyDescent="0.25">
      <c r="A1282" s="86"/>
      <c r="B1282" s="86"/>
      <c r="C1282" s="96"/>
    </row>
    <row r="1283" spans="1:3" s="73" customFormat="1" x14ac:dyDescent="0.25">
      <c r="A1283" s="86"/>
      <c r="B1283" s="86"/>
      <c r="C1283" s="96"/>
    </row>
    <row r="1284" spans="1:3" s="73" customFormat="1" x14ac:dyDescent="0.25">
      <c r="A1284" s="86"/>
      <c r="B1284" s="86"/>
      <c r="C1284" s="96"/>
    </row>
    <row r="1285" spans="1:3" s="73" customFormat="1" x14ac:dyDescent="0.25">
      <c r="A1285" s="86"/>
      <c r="B1285" s="86"/>
      <c r="C1285" s="96"/>
    </row>
    <row r="1286" spans="1:3" s="73" customFormat="1" x14ac:dyDescent="0.25">
      <c r="A1286" s="86"/>
      <c r="B1286" s="86"/>
      <c r="C1286" s="96"/>
    </row>
    <row r="1287" spans="1:3" s="73" customFormat="1" x14ac:dyDescent="0.25">
      <c r="A1287" s="86"/>
      <c r="B1287" s="86"/>
      <c r="C1287" s="96"/>
    </row>
    <row r="1288" spans="1:3" s="73" customFormat="1" x14ac:dyDescent="0.25">
      <c r="A1288" s="86"/>
      <c r="B1288" s="86"/>
      <c r="C1288" s="96"/>
    </row>
    <row r="1289" spans="1:3" s="73" customFormat="1" x14ac:dyDescent="0.25">
      <c r="A1289" s="86"/>
      <c r="B1289" s="86"/>
      <c r="C1289" s="96"/>
    </row>
    <row r="1290" spans="1:3" s="73" customFormat="1" x14ac:dyDescent="0.25">
      <c r="A1290" s="86"/>
      <c r="B1290" s="86"/>
      <c r="C1290" s="96"/>
    </row>
    <row r="1291" spans="1:3" s="73" customFormat="1" x14ac:dyDescent="0.25">
      <c r="A1291" s="86"/>
      <c r="B1291" s="86"/>
      <c r="C1291" s="96"/>
    </row>
    <row r="1292" spans="1:3" s="73" customFormat="1" x14ac:dyDescent="0.25">
      <c r="A1292" s="86"/>
      <c r="B1292" s="86"/>
      <c r="C1292" s="96"/>
    </row>
    <row r="1293" spans="1:3" s="73" customFormat="1" x14ac:dyDescent="0.25">
      <c r="A1293" s="86"/>
      <c r="B1293" s="86"/>
      <c r="C1293" s="96"/>
    </row>
    <row r="1294" spans="1:3" s="73" customFormat="1" x14ac:dyDescent="0.25">
      <c r="A1294" s="86"/>
      <c r="B1294" s="86"/>
      <c r="C1294" s="96"/>
    </row>
    <row r="1295" spans="1:3" s="73" customFormat="1" x14ac:dyDescent="0.25">
      <c r="A1295" s="86"/>
      <c r="B1295" s="86"/>
      <c r="C1295" s="96"/>
    </row>
    <row r="1296" spans="1:3" s="73" customFormat="1" x14ac:dyDescent="0.25">
      <c r="A1296" s="86"/>
      <c r="B1296" s="86"/>
      <c r="C1296" s="96"/>
    </row>
    <row r="1297" spans="1:3" s="73" customFormat="1" x14ac:dyDescent="0.25">
      <c r="A1297" s="86"/>
      <c r="B1297" s="86"/>
      <c r="C1297" s="96"/>
    </row>
    <row r="1298" spans="1:3" s="73" customFormat="1" x14ac:dyDescent="0.25">
      <c r="A1298" s="86"/>
      <c r="B1298" s="86"/>
      <c r="C1298" s="96"/>
    </row>
    <row r="1299" spans="1:3" s="73" customFormat="1" x14ac:dyDescent="0.25">
      <c r="A1299" s="86"/>
      <c r="B1299" s="86"/>
      <c r="C1299" s="96"/>
    </row>
    <row r="1300" spans="1:3" s="73" customFormat="1" x14ac:dyDescent="0.25">
      <c r="A1300" s="86"/>
      <c r="B1300" s="86"/>
      <c r="C1300" s="96"/>
    </row>
    <row r="1301" spans="1:3" s="73" customFormat="1" x14ac:dyDescent="0.25">
      <c r="A1301" s="86"/>
      <c r="B1301" s="86"/>
      <c r="C1301" s="96"/>
    </row>
    <row r="1302" spans="1:3" s="73" customFormat="1" x14ac:dyDescent="0.25">
      <c r="A1302" s="86"/>
      <c r="B1302" s="86"/>
      <c r="C1302" s="96"/>
    </row>
    <row r="1303" spans="1:3" s="73" customFormat="1" x14ac:dyDescent="0.25">
      <c r="A1303" s="86"/>
      <c r="B1303" s="86"/>
      <c r="C1303" s="96"/>
    </row>
    <row r="1304" spans="1:3" s="73" customFormat="1" x14ac:dyDescent="0.25">
      <c r="A1304" s="86"/>
      <c r="B1304" s="86"/>
      <c r="C1304" s="96"/>
    </row>
    <row r="1305" spans="1:3" s="73" customFormat="1" x14ac:dyDescent="0.25">
      <c r="A1305" s="86"/>
      <c r="B1305" s="86"/>
      <c r="C1305" s="96"/>
    </row>
    <row r="1306" spans="1:3" s="73" customFormat="1" x14ac:dyDescent="0.25">
      <c r="A1306" s="86"/>
      <c r="B1306" s="86"/>
      <c r="C1306" s="96"/>
    </row>
    <row r="1307" spans="1:3" s="73" customFormat="1" x14ac:dyDescent="0.25">
      <c r="A1307" s="86"/>
      <c r="B1307" s="86"/>
      <c r="C1307" s="96"/>
    </row>
    <row r="1308" spans="1:3" s="73" customFormat="1" x14ac:dyDescent="0.25">
      <c r="A1308" s="86"/>
      <c r="B1308" s="86"/>
      <c r="C1308" s="96"/>
    </row>
    <row r="1309" spans="1:3" s="73" customFormat="1" x14ac:dyDescent="0.25">
      <c r="A1309" s="86"/>
      <c r="B1309" s="86"/>
      <c r="C1309" s="96"/>
    </row>
    <row r="1310" spans="1:3" s="73" customFormat="1" x14ac:dyDescent="0.25">
      <c r="A1310" s="86"/>
      <c r="B1310" s="86"/>
      <c r="C1310" s="96"/>
    </row>
    <row r="1311" spans="1:3" s="73" customFormat="1" x14ac:dyDescent="0.25">
      <c r="A1311" s="86"/>
      <c r="B1311" s="86"/>
      <c r="C1311" s="96"/>
    </row>
    <row r="1312" spans="1:3" s="73" customFormat="1" x14ac:dyDescent="0.25">
      <c r="A1312" s="86"/>
      <c r="B1312" s="86"/>
      <c r="C1312" s="96"/>
    </row>
    <row r="1313" spans="1:3" s="73" customFormat="1" x14ac:dyDescent="0.25">
      <c r="A1313" s="86"/>
      <c r="B1313" s="86"/>
      <c r="C1313" s="96"/>
    </row>
    <row r="1314" spans="1:3" s="73" customFormat="1" x14ac:dyDescent="0.25">
      <c r="A1314" s="86"/>
      <c r="B1314" s="86"/>
      <c r="C1314" s="96"/>
    </row>
    <row r="1315" spans="1:3" s="73" customFormat="1" x14ac:dyDescent="0.25">
      <c r="A1315" s="86"/>
      <c r="B1315" s="86"/>
      <c r="C1315" s="96"/>
    </row>
    <row r="1316" spans="1:3" s="73" customFormat="1" x14ac:dyDescent="0.25">
      <c r="A1316" s="86"/>
      <c r="B1316" s="86"/>
      <c r="C1316" s="96"/>
    </row>
    <row r="1317" spans="1:3" s="73" customFormat="1" x14ac:dyDescent="0.25">
      <c r="A1317" s="86"/>
      <c r="B1317" s="86"/>
      <c r="C1317" s="96"/>
    </row>
    <row r="1318" spans="1:3" s="73" customFormat="1" x14ac:dyDescent="0.25">
      <c r="A1318" s="86"/>
      <c r="B1318" s="86"/>
      <c r="C1318" s="96"/>
    </row>
    <row r="1319" spans="1:3" s="73" customFormat="1" x14ac:dyDescent="0.25">
      <c r="A1319" s="86"/>
      <c r="B1319" s="86"/>
      <c r="C1319" s="96"/>
    </row>
    <row r="1320" spans="1:3" s="73" customFormat="1" x14ac:dyDescent="0.25">
      <c r="A1320" s="86"/>
      <c r="B1320" s="86"/>
      <c r="C1320" s="96"/>
    </row>
    <row r="1321" spans="1:3" s="73" customFormat="1" x14ac:dyDescent="0.25">
      <c r="A1321" s="86"/>
      <c r="B1321" s="86"/>
      <c r="C1321" s="96"/>
    </row>
    <row r="1322" spans="1:3" s="73" customFormat="1" x14ac:dyDescent="0.25">
      <c r="A1322" s="86"/>
      <c r="B1322" s="86"/>
      <c r="C1322" s="96"/>
    </row>
    <row r="1323" spans="1:3" s="73" customFormat="1" x14ac:dyDescent="0.25">
      <c r="A1323" s="86"/>
      <c r="B1323" s="86"/>
      <c r="C1323" s="96"/>
    </row>
    <row r="1324" spans="1:3" s="73" customFormat="1" x14ac:dyDescent="0.25">
      <c r="A1324" s="86"/>
      <c r="B1324" s="86"/>
      <c r="C1324" s="96"/>
    </row>
    <row r="1325" spans="1:3" s="73" customFormat="1" x14ac:dyDescent="0.25">
      <c r="A1325" s="86"/>
      <c r="B1325" s="86"/>
      <c r="C1325" s="96"/>
    </row>
    <row r="1326" spans="1:3" s="73" customFormat="1" x14ac:dyDescent="0.25">
      <c r="A1326" s="86"/>
      <c r="B1326" s="86"/>
      <c r="C1326" s="96"/>
    </row>
    <row r="1327" spans="1:3" s="73" customFormat="1" x14ac:dyDescent="0.25">
      <c r="A1327" s="86"/>
      <c r="B1327" s="86"/>
      <c r="C1327" s="96"/>
    </row>
    <row r="1328" spans="1:3" s="73" customFormat="1" x14ac:dyDescent="0.25">
      <c r="A1328" s="86"/>
      <c r="B1328" s="86"/>
      <c r="C1328" s="96"/>
    </row>
    <row r="1329" spans="1:3" s="73" customFormat="1" x14ac:dyDescent="0.25">
      <c r="A1329" s="86"/>
      <c r="B1329" s="86"/>
      <c r="C1329" s="96"/>
    </row>
    <row r="1330" spans="1:3" s="73" customFormat="1" x14ac:dyDescent="0.25">
      <c r="A1330" s="86"/>
      <c r="B1330" s="86"/>
      <c r="C1330" s="96"/>
    </row>
    <row r="1331" spans="1:3" s="73" customFormat="1" x14ac:dyDescent="0.25">
      <c r="A1331" s="86"/>
      <c r="B1331" s="86"/>
      <c r="C1331" s="96"/>
    </row>
    <row r="1332" spans="1:3" s="73" customFormat="1" x14ac:dyDescent="0.25">
      <c r="A1332" s="86"/>
      <c r="B1332" s="86"/>
      <c r="C1332" s="96"/>
    </row>
    <row r="1333" spans="1:3" s="73" customFormat="1" x14ac:dyDescent="0.25">
      <c r="A1333" s="86"/>
      <c r="B1333" s="86"/>
    </row>
    <row r="1334" spans="1:3" s="73" customFormat="1" x14ac:dyDescent="0.25">
      <c r="A1334" s="86"/>
      <c r="B1334" s="86"/>
    </row>
    <row r="1335" spans="1:3" s="73" customFormat="1" x14ac:dyDescent="0.25">
      <c r="A1335" s="86"/>
      <c r="B1335" s="86"/>
    </row>
    <row r="1336" spans="1:3" s="73" customFormat="1" x14ac:dyDescent="0.25">
      <c r="A1336" s="86"/>
      <c r="B1336" s="86"/>
    </row>
    <row r="1337" spans="1:3" s="73" customFormat="1" x14ac:dyDescent="0.25">
      <c r="A1337" s="86"/>
      <c r="B1337" s="86"/>
    </row>
    <row r="1338" spans="1:3" s="73" customFormat="1" x14ac:dyDescent="0.25">
      <c r="A1338" s="86"/>
      <c r="B1338" s="86"/>
    </row>
    <row r="1339" spans="1:3" s="73" customFormat="1" x14ac:dyDescent="0.25">
      <c r="A1339" s="86"/>
      <c r="B1339" s="86"/>
    </row>
    <row r="1340" spans="1:3" s="73" customFormat="1" x14ac:dyDescent="0.25">
      <c r="A1340" s="86"/>
      <c r="B1340" s="86"/>
    </row>
    <row r="1341" spans="1:3" s="73" customFormat="1" x14ac:dyDescent="0.25">
      <c r="A1341" s="86"/>
      <c r="B1341" s="86"/>
    </row>
    <row r="1342" spans="1:3" s="73" customFormat="1" x14ac:dyDescent="0.25">
      <c r="A1342" s="86"/>
      <c r="B1342" s="86"/>
    </row>
    <row r="1343" spans="1:3" s="73" customFormat="1" x14ac:dyDescent="0.25">
      <c r="A1343" s="86"/>
      <c r="B1343" s="86"/>
    </row>
    <row r="1344" spans="1:3" s="73" customFormat="1" x14ac:dyDescent="0.25">
      <c r="A1344" s="86"/>
      <c r="B1344" s="86"/>
    </row>
    <row r="1345" spans="1:2" s="73" customFormat="1" x14ac:dyDescent="0.25">
      <c r="A1345" s="86"/>
      <c r="B1345" s="86"/>
    </row>
    <row r="1346" spans="1:2" s="73" customFormat="1" x14ac:dyDescent="0.25">
      <c r="A1346" s="86"/>
      <c r="B1346" s="86"/>
    </row>
    <row r="1347" spans="1:2" s="73" customFormat="1" x14ac:dyDescent="0.25">
      <c r="A1347" s="86"/>
      <c r="B1347" s="86"/>
    </row>
    <row r="1348" spans="1:2" s="73" customFormat="1" x14ac:dyDescent="0.25">
      <c r="A1348" s="86"/>
      <c r="B1348" s="86"/>
    </row>
    <row r="1349" spans="1:2" s="73" customFormat="1" x14ac:dyDescent="0.25">
      <c r="A1349" s="86"/>
      <c r="B1349" s="86"/>
    </row>
    <row r="1350" spans="1:2" s="73" customFormat="1" x14ac:dyDescent="0.25">
      <c r="A1350" s="86"/>
      <c r="B1350" s="86"/>
    </row>
    <row r="1351" spans="1:2" s="73" customFormat="1" x14ac:dyDescent="0.25">
      <c r="A1351" s="86"/>
      <c r="B1351" s="86"/>
    </row>
    <row r="1352" spans="1:2" s="73" customFormat="1" x14ac:dyDescent="0.25">
      <c r="A1352" s="86"/>
      <c r="B1352" s="86"/>
    </row>
    <row r="1353" spans="1:2" s="73" customFormat="1" x14ac:dyDescent="0.25">
      <c r="A1353" s="86"/>
      <c r="B1353" s="86"/>
    </row>
    <row r="1354" spans="1:2" s="73" customFormat="1" x14ac:dyDescent="0.25">
      <c r="A1354" s="86"/>
      <c r="B1354" s="86"/>
    </row>
    <row r="1355" spans="1:2" s="73" customFormat="1" x14ac:dyDescent="0.25">
      <c r="A1355" s="86"/>
      <c r="B1355" s="86"/>
    </row>
    <row r="1356" spans="1:2" s="73" customFormat="1" x14ac:dyDescent="0.25">
      <c r="A1356" s="86"/>
      <c r="B1356" s="86"/>
    </row>
    <row r="1357" spans="1:2" s="73" customFormat="1" x14ac:dyDescent="0.25">
      <c r="A1357" s="86"/>
      <c r="B1357" s="86"/>
    </row>
    <row r="1358" spans="1:2" s="73" customFormat="1" x14ac:dyDescent="0.25">
      <c r="A1358" s="86"/>
      <c r="B1358" s="86"/>
    </row>
    <row r="1359" spans="1:2" s="73" customFormat="1" x14ac:dyDescent="0.25">
      <c r="A1359" s="86"/>
      <c r="B1359" s="86"/>
    </row>
    <row r="1360" spans="1:2" s="73" customFormat="1" x14ac:dyDescent="0.25">
      <c r="A1360" s="86"/>
      <c r="B1360" s="86"/>
    </row>
    <row r="1361" spans="1:2" s="73" customFormat="1" x14ac:dyDescent="0.25">
      <c r="A1361" s="86"/>
      <c r="B1361" s="86"/>
    </row>
    <row r="1362" spans="1:2" s="73" customFormat="1" x14ac:dyDescent="0.25">
      <c r="A1362" s="86"/>
      <c r="B1362" s="86"/>
    </row>
    <row r="1363" spans="1:2" s="73" customFormat="1" x14ac:dyDescent="0.25">
      <c r="A1363" s="86"/>
      <c r="B1363" s="86"/>
    </row>
    <row r="1364" spans="1:2" s="73" customFormat="1" x14ac:dyDescent="0.25">
      <c r="A1364" s="86"/>
      <c r="B1364" s="86"/>
    </row>
    <row r="1365" spans="1:2" s="73" customFormat="1" x14ac:dyDescent="0.25">
      <c r="A1365" s="86"/>
      <c r="B1365" s="86"/>
    </row>
    <row r="1366" spans="1:2" s="73" customFormat="1" x14ac:dyDescent="0.25">
      <c r="A1366" s="86"/>
      <c r="B1366" s="86"/>
    </row>
    <row r="1367" spans="1:2" s="73" customFormat="1" x14ac:dyDescent="0.25">
      <c r="A1367" s="86"/>
      <c r="B1367" s="86"/>
    </row>
    <row r="1368" spans="1:2" s="73" customFormat="1" x14ac:dyDescent="0.25">
      <c r="A1368" s="86"/>
      <c r="B1368" s="86"/>
    </row>
    <row r="1369" spans="1:2" s="73" customFormat="1" x14ac:dyDescent="0.25">
      <c r="A1369" s="86"/>
      <c r="B1369" s="86"/>
    </row>
    <row r="1370" spans="1:2" s="73" customFormat="1" x14ac:dyDescent="0.25">
      <c r="A1370" s="86"/>
      <c r="B1370" s="86"/>
    </row>
    <row r="1371" spans="1:2" s="73" customFormat="1" x14ac:dyDescent="0.25">
      <c r="A1371" s="86"/>
      <c r="B1371" s="86"/>
    </row>
    <row r="1372" spans="1:2" s="73" customFormat="1" x14ac:dyDescent="0.25">
      <c r="A1372" s="86"/>
      <c r="B1372" s="86"/>
    </row>
    <row r="1373" spans="1:2" s="73" customFormat="1" x14ac:dyDescent="0.25">
      <c r="A1373" s="86"/>
      <c r="B1373" s="86"/>
    </row>
    <row r="1374" spans="1:2" s="73" customFormat="1" x14ac:dyDescent="0.25">
      <c r="A1374" s="86"/>
      <c r="B1374" s="86"/>
    </row>
    <row r="1375" spans="1:2" s="73" customFormat="1" x14ac:dyDescent="0.25">
      <c r="A1375" s="86"/>
      <c r="B1375" s="86"/>
    </row>
    <row r="1376" spans="1:2" s="73" customFormat="1" x14ac:dyDescent="0.25">
      <c r="A1376" s="86"/>
      <c r="B1376" s="86"/>
    </row>
    <row r="1377" spans="1:2" s="73" customFormat="1" x14ac:dyDescent="0.25">
      <c r="A1377" s="86"/>
      <c r="B1377" s="86"/>
    </row>
    <row r="1378" spans="1:2" s="73" customFormat="1" x14ac:dyDescent="0.25">
      <c r="A1378" s="86"/>
      <c r="B1378" s="86"/>
    </row>
    <row r="1379" spans="1:2" s="73" customFormat="1" x14ac:dyDescent="0.25">
      <c r="A1379" s="86"/>
      <c r="B1379" s="86"/>
    </row>
    <row r="1380" spans="1:2" s="73" customFormat="1" x14ac:dyDescent="0.25">
      <c r="A1380" s="86"/>
      <c r="B1380" s="86"/>
    </row>
    <row r="1381" spans="1:2" s="73" customFormat="1" x14ac:dyDescent="0.25">
      <c r="A1381" s="86"/>
      <c r="B1381" s="86"/>
    </row>
    <row r="1382" spans="1:2" s="73" customFormat="1" x14ac:dyDescent="0.25">
      <c r="A1382" s="86"/>
      <c r="B1382" s="86"/>
    </row>
    <row r="1383" spans="1:2" s="73" customFormat="1" x14ac:dyDescent="0.25">
      <c r="A1383" s="86"/>
      <c r="B1383" s="86"/>
    </row>
    <row r="1384" spans="1:2" s="73" customFormat="1" x14ac:dyDescent="0.25">
      <c r="A1384" s="86"/>
      <c r="B1384" s="86"/>
    </row>
    <row r="1385" spans="1:2" s="73" customFormat="1" x14ac:dyDescent="0.25">
      <c r="A1385" s="86"/>
      <c r="B1385" s="86"/>
    </row>
    <row r="1386" spans="1:2" s="73" customFormat="1" x14ac:dyDescent="0.25">
      <c r="A1386" s="86"/>
      <c r="B1386" s="86"/>
    </row>
    <row r="1387" spans="1:2" s="73" customFormat="1" x14ac:dyDescent="0.25">
      <c r="A1387" s="86"/>
      <c r="B1387" s="86"/>
    </row>
    <row r="1388" spans="1:2" s="73" customFormat="1" x14ac:dyDescent="0.25">
      <c r="A1388" s="86"/>
      <c r="B1388" s="86"/>
    </row>
    <row r="1389" spans="1:2" s="73" customFormat="1" x14ac:dyDescent="0.25">
      <c r="A1389" s="86"/>
      <c r="B1389" s="86"/>
    </row>
    <row r="1390" spans="1:2" s="73" customFormat="1" x14ac:dyDescent="0.25">
      <c r="A1390" s="86"/>
      <c r="B1390" s="86"/>
    </row>
    <row r="1391" spans="1:2" s="73" customFormat="1" x14ac:dyDescent="0.25">
      <c r="A1391" s="86"/>
      <c r="B1391" s="86"/>
    </row>
    <row r="1392" spans="1:2" s="73" customFormat="1" x14ac:dyDescent="0.25">
      <c r="A1392" s="86"/>
      <c r="B1392" s="86"/>
    </row>
    <row r="1393" spans="1:2" s="73" customFormat="1" x14ac:dyDescent="0.25">
      <c r="A1393" s="86"/>
      <c r="B1393" s="86"/>
    </row>
    <row r="1394" spans="1:2" s="73" customFormat="1" x14ac:dyDescent="0.25">
      <c r="A1394" s="86"/>
      <c r="B1394" s="86"/>
    </row>
    <row r="1395" spans="1:2" s="73" customFormat="1" x14ac:dyDescent="0.25">
      <c r="A1395" s="86"/>
      <c r="B1395" s="86"/>
    </row>
    <row r="1396" spans="1:2" s="73" customFormat="1" x14ac:dyDescent="0.25">
      <c r="A1396" s="86"/>
      <c r="B1396" s="86"/>
    </row>
    <row r="1397" spans="1:2" s="73" customFormat="1" x14ac:dyDescent="0.25">
      <c r="A1397" s="86"/>
      <c r="B1397" s="86"/>
    </row>
    <row r="1398" spans="1:2" s="73" customFormat="1" x14ac:dyDescent="0.25">
      <c r="A1398" s="86"/>
      <c r="B1398" s="86"/>
    </row>
    <row r="1399" spans="1:2" s="73" customFormat="1" x14ac:dyDescent="0.25">
      <c r="A1399" s="86"/>
      <c r="B1399" s="86"/>
    </row>
    <row r="1400" spans="1:2" s="73" customFormat="1" x14ac:dyDescent="0.25">
      <c r="A1400" s="86"/>
      <c r="B1400" s="86"/>
    </row>
    <row r="1401" spans="1:2" s="73" customFormat="1" x14ac:dyDescent="0.25">
      <c r="A1401" s="86"/>
      <c r="B1401" s="86"/>
    </row>
    <row r="1402" spans="1:2" s="73" customFormat="1" x14ac:dyDescent="0.25">
      <c r="A1402" s="86"/>
      <c r="B1402" s="86"/>
    </row>
    <row r="1403" spans="1:2" s="73" customFormat="1" x14ac:dyDescent="0.25">
      <c r="A1403" s="86"/>
      <c r="B1403" s="86"/>
    </row>
    <row r="1404" spans="1:2" s="73" customFormat="1" x14ac:dyDescent="0.25">
      <c r="A1404" s="86"/>
      <c r="B1404" s="86"/>
    </row>
    <row r="1405" spans="1:2" s="73" customFormat="1" x14ac:dyDescent="0.25">
      <c r="A1405" s="86"/>
      <c r="B1405" s="86"/>
    </row>
    <row r="1406" spans="1:2" s="73" customFormat="1" x14ac:dyDescent="0.25">
      <c r="A1406" s="86"/>
      <c r="B1406" s="86"/>
    </row>
    <row r="1407" spans="1:2" s="73" customFormat="1" x14ac:dyDescent="0.25">
      <c r="A1407" s="86"/>
      <c r="B1407" s="86"/>
    </row>
    <row r="1408" spans="1:2" s="73" customFormat="1" x14ac:dyDescent="0.25">
      <c r="A1408" s="86"/>
      <c r="B1408" s="86"/>
    </row>
    <row r="1409" spans="1:2" s="73" customFormat="1" x14ac:dyDescent="0.25">
      <c r="A1409" s="86"/>
      <c r="B1409" s="86"/>
    </row>
    <row r="1410" spans="1:2" s="73" customFormat="1" x14ac:dyDescent="0.25">
      <c r="A1410" s="86"/>
      <c r="B1410" s="86"/>
    </row>
    <row r="1411" spans="1:2" s="73" customFormat="1" x14ac:dyDescent="0.25">
      <c r="A1411" s="86"/>
      <c r="B1411" s="86"/>
    </row>
    <row r="1412" spans="1:2" s="73" customFormat="1" x14ac:dyDescent="0.25">
      <c r="A1412" s="86"/>
      <c r="B1412" s="86"/>
    </row>
    <row r="1413" spans="1:2" s="73" customFormat="1" x14ac:dyDescent="0.25">
      <c r="A1413" s="86"/>
      <c r="B1413" s="86"/>
    </row>
    <row r="1414" spans="1:2" s="73" customFormat="1" x14ac:dyDescent="0.25">
      <c r="A1414" s="86"/>
      <c r="B1414" s="86"/>
    </row>
    <row r="1415" spans="1:2" s="73" customFormat="1" x14ac:dyDescent="0.25">
      <c r="A1415" s="86"/>
      <c r="B1415" s="86"/>
    </row>
    <row r="1416" spans="1:2" s="73" customFormat="1" x14ac:dyDescent="0.25">
      <c r="A1416" s="86"/>
      <c r="B1416" s="86"/>
    </row>
    <row r="1417" spans="1:2" s="73" customFormat="1" x14ac:dyDescent="0.25">
      <c r="A1417" s="86"/>
      <c r="B1417" s="86"/>
    </row>
    <row r="1418" spans="1:2" s="73" customFormat="1" x14ac:dyDescent="0.25">
      <c r="A1418" s="86"/>
      <c r="B1418" s="86"/>
    </row>
    <row r="1419" spans="1:2" s="73" customFormat="1" x14ac:dyDescent="0.25">
      <c r="A1419" s="86"/>
      <c r="B1419" s="86"/>
    </row>
    <row r="1420" spans="1:2" s="73" customFormat="1" x14ac:dyDescent="0.25">
      <c r="A1420" s="86"/>
      <c r="B1420" s="86"/>
    </row>
    <row r="1421" spans="1:2" s="73" customFormat="1" x14ac:dyDescent="0.25">
      <c r="A1421" s="86"/>
      <c r="B1421" s="86"/>
    </row>
    <row r="1422" spans="1:2" s="73" customFormat="1" x14ac:dyDescent="0.25">
      <c r="A1422" s="86"/>
      <c r="B1422" s="86"/>
    </row>
    <row r="1423" spans="1:2" s="73" customFormat="1" x14ac:dyDescent="0.25">
      <c r="A1423" s="86"/>
      <c r="B1423" s="86"/>
    </row>
    <row r="1424" spans="1:2" s="73" customFormat="1" x14ac:dyDescent="0.25">
      <c r="A1424" s="86"/>
      <c r="B1424" s="86"/>
    </row>
    <row r="1425" spans="1:2" s="73" customFormat="1" x14ac:dyDescent="0.25">
      <c r="A1425" s="86"/>
      <c r="B1425" s="86"/>
    </row>
    <row r="1426" spans="1:2" s="73" customFormat="1" x14ac:dyDescent="0.25">
      <c r="A1426" s="86"/>
      <c r="B1426" s="86"/>
    </row>
    <row r="1427" spans="1:2" s="73" customFormat="1" x14ac:dyDescent="0.25">
      <c r="A1427" s="86"/>
      <c r="B1427" s="86"/>
    </row>
    <row r="1428" spans="1:2" s="73" customFormat="1" x14ac:dyDescent="0.25">
      <c r="A1428" s="86"/>
      <c r="B1428" s="86"/>
    </row>
    <row r="1429" spans="1:2" s="73" customFormat="1" x14ac:dyDescent="0.25">
      <c r="A1429" s="86"/>
      <c r="B1429" s="86"/>
    </row>
    <row r="1430" spans="1:2" s="73" customFormat="1" x14ac:dyDescent="0.25">
      <c r="A1430" s="86"/>
      <c r="B1430" s="86"/>
    </row>
    <row r="1431" spans="1:2" s="73" customFormat="1" x14ac:dyDescent="0.25">
      <c r="A1431" s="86"/>
      <c r="B1431" s="86"/>
    </row>
    <row r="1432" spans="1:2" s="73" customFormat="1" x14ac:dyDescent="0.25">
      <c r="A1432" s="86"/>
      <c r="B1432" s="86"/>
    </row>
    <row r="1433" spans="1:2" s="73" customFormat="1" x14ac:dyDescent="0.25">
      <c r="A1433" s="86"/>
      <c r="B1433" s="86"/>
    </row>
    <row r="1434" spans="1:2" s="73" customFormat="1" x14ac:dyDescent="0.25">
      <c r="A1434" s="86"/>
      <c r="B1434" s="86"/>
    </row>
    <row r="1435" spans="1:2" s="73" customFormat="1" x14ac:dyDescent="0.25">
      <c r="A1435" s="86"/>
      <c r="B1435" s="86"/>
    </row>
    <row r="1436" spans="1:2" s="73" customFormat="1" x14ac:dyDescent="0.25">
      <c r="A1436" s="86"/>
      <c r="B1436" s="86"/>
    </row>
    <row r="1437" spans="1:2" s="73" customFormat="1" x14ac:dyDescent="0.25">
      <c r="A1437" s="86"/>
      <c r="B1437" s="86"/>
    </row>
    <row r="1438" spans="1:2" s="73" customFormat="1" x14ac:dyDescent="0.25">
      <c r="A1438" s="86"/>
      <c r="B1438" s="86"/>
    </row>
    <row r="1439" spans="1:2" s="73" customFormat="1" x14ac:dyDescent="0.25">
      <c r="A1439" s="86"/>
      <c r="B1439" s="86"/>
    </row>
    <row r="1440" spans="1:2" s="73" customFormat="1" x14ac:dyDescent="0.25">
      <c r="A1440" s="86"/>
      <c r="B1440" s="86"/>
    </row>
    <row r="1441" spans="1:2" s="73" customFormat="1" x14ac:dyDescent="0.25">
      <c r="A1441" s="86"/>
      <c r="B1441" s="86"/>
    </row>
    <row r="1442" spans="1:2" s="73" customFormat="1" x14ac:dyDescent="0.25">
      <c r="A1442" s="86"/>
      <c r="B1442" s="86"/>
    </row>
    <row r="1443" spans="1:2" s="73" customFormat="1" x14ac:dyDescent="0.25">
      <c r="A1443" s="86"/>
      <c r="B1443" s="86"/>
    </row>
    <row r="1444" spans="1:2" s="73" customFormat="1" x14ac:dyDescent="0.25">
      <c r="A1444" s="86"/>
      <c r="B1444" s="86"/>
    </row>
    <row r="1445" spans="1:2" s="73" customFormat="1" x14ac:dyDescent="0.25">
      <c r="A1445" s="86"/>
      <c r="B1445" s="86"/>
    </row>
    <row r="1446" spans="1:2" s="73" customFormat="1" x14ac:dyDescent="0.25">
      <c r="A1446" s="86"/>
      <c r="B1446" s="86"/>
    </row>
    <row r="1447" spans="1:2" s="73" customFormat="1" x14ac:dyDescent="0.25">
      <c r="A1447" s="86"/>
      <c r="B1447" s="86"/>
    </row>
    <row r="1448" spans="1:2" s="73" customFormat="1" x14ac:dyDescent="0.25">
      <c r="A1448" s="86"/>
      <c r="B1448" s="86"/>
    </row>
    <row r="1449" spans="1:2" s="73" customFormat="1" x14ac:dyDescent="0.25">
      <c r="A1449" s="86"/>
      <c r="B1449" s="86"/>
    </row>
    <row r="1450" spans="1:2" s="73" customFormat="1" x14ac:dyDescent="0.25">
      <c r="A1450" s="86"/>
      <c r="B1450" s="86"/>
    </row>
    <row r="1451" spans="1:2" s="73" customFormat="1" x14ac:dyDescent="0.25">
      <c r="A1451" s="86"/>
      <c r="B1451" s="86"/>
    </row>
    <row r="1452" spans="1:2" s="73" customFormat="1" x14ac:dyDescent="0.25">
      <c r="A1452" s="86"/>
      <c r="B1452" s="86"/>
    </row>
    <row r="1453" spans="1:2" s="73" customFormat="1" x14ac:dyDescent="0.25">
      <c r="A1453" s="86"/>
      <c r="B1453" s="86"/>
    </row>
    <row r="1454" spans="1:2" s="73" customFormat="1" x14ac:dyDescent="0.25">
      <c r="A1454" s="86"/>
      <c r="B1454" s="86"/>
    </row>
    <row r="1455" spans="1:2" s="73" customFormat="1" x14ac:dyDescent="0.25">
      <c r="A1455" s="86"/>
      <c r="B1455" s="86"/>
    </row>
    <row r="1456" spans="1:2" s="73" customFormat="1" x14ac:dyDescent="0.25">
      <c r="A1456" s="86"/>
      <c r="B1456" s="86"/>
    </row>
    <row r="1457" spans="1:2" s="73" customFormat="1" x14ac:dyDescent="0.25">
      <c r="A1457" s="86"/>
      <c r="B1457" s="86"/>
    </row>
    <row r="1458" spans="1:2" s="73" customFormat="1" x14ac:dyDescent="0.25">
      <c r="A1458" s="86"/>
      <c r="B1458" s="86"/>
    </row>
    <row r="1459" spans="1:2" s="73" customFormat="1" x14ac:dyDescent="0.25">
      <c r="A1459" s="86"/>
      <c r="B1459" s="86"/>
    </row>
    <row r="1460" spans="1:2" s="73" customFormat="1" x14ac:dyDescent="0.25">
      <c r="A1460" s="86"/>
      <c r="B1460" s="86"/>
    </row>
    <row r="1461" spans="1:2" s="73" customFormat="1" x14ac:dyDescent="0.25">
      <c r="A1461" s="86"/>
      <c r="B1461" s="86"/>
    </row>
    <row r="1462" spans="1:2" s="73" customFormat="1" x14ac:dyDescent="0.25">
      <c r="A1462" s="86"/>
      <c r="B1462" s="86"/>
    </row>
    <row r="1463" spans="1:2" s="73" customFormat="1" x14ac:dyDescent="0.25">
      <c r="A1463" s="86"/>
      <c r="B1463" s="86"/>
    </row>
    <row r="1464" spans="1:2" s="73" customFormat="1" x14ac:dyDescent="0.25">
      <c r="A1464" s="86"/>
      <c r="B1464" s="86"/>
    </row>
    <row r="1465" spans="1:2" s="73" customFormat="1" x14ac:dyDescent="0.25">
      <c r="A1465" s="86"/>
      <c r="B1465" s="86"/>
    </row>
    <row r="1466" spans="1:2" s="73" customFormat="1" x14ac:dyDescent="0.25">
      <c r="A1466" s="86"/>
      <c r="B1466" s="86"/>
    </row>
    <row r="1467" spans="1:2" s="73" customFormat="1" x14ac:dyDescent="0.25">
      <c r="A1467" s="86"/>
      <c r="B1467" s="86"/>
    </row>
    <row r="1468" spans="1:2" s="73" customFormat="1" x14ac:dyDescent="0.25">
      <c r="A1468" s="86"/>
      <c r="B1468" s="86"/>
    </row>
    <row r="1469" spans="1:2" s="73" customFormat="1" x14ac:dyDescent="0.25">
      <c r="A1469" s="86"/>
      <c r="B1469" s="86"/>
    </row>
    <row r="1470" spans="1:2" s="73" customFormat="1" x14ac:dyDescent="0.25">
      <c r="A1470" s="86"/>
      <c r="B1470" s="86"/>
    </row>
    <row r="1471" spans="1:2" s="73" customFormat="1" x14ac:dyDescent="0.25">
      <c r="A1471" s="86"/>
      <c r="B1471" s="86"/>
    </row>
    <row r="1472" spans="1:2" s="73" customFormat="1" x14ac:dyDescent="0.25">
      <c r="A1472" s="86"/>
      <c r="B1472" s="86"/>
    </row>
    <row r="1473" spans="1:2" s="73" customFormat="1" x14ac:dyDescent="0.25">
      <c r="A1473" s="86"/>
      <c r="B1473" s="86"/>
    </row>
    <row r="1474" spans="1:2" s="73" customFormat="1" x14ac:dyDescent="0.25">
      <c r="A1474" s="86"/>
      <c r="B1474" s="86"/>
    </row>
    <row r="1475" spans="1:2" s="73" customFormat="1" x14ac:dyDescent="0.25">
      <c r="A1475" s="86"/>
      <c r="B1475" s="86"/>
    </row>
    <row r="1476" spans="1:2" s="73" customFormat="1" x14ac:dyDescent="0.25">
      <c r="A1476" s="86"/>
      <c r="B1476" s="86"/>
    </row>
    <row r="1477" spans="1:2" s="73" customFormat="1" x14ac:dyDescent="0.25">
      <c r="A1477" s="86"/>
      <c r="B1477" s="86"/>
    </row>
    <row r="1478" spans="1:2" s="73" customFormat="1" x14ac:dyDescent="0.25">
      <c r="A1478" s="86"/>
      <c r="B1478" s="86"/>
    </row>
    <row r="1479" spans="1:2" s="73" customFormat="1" x14ac:dyDescent="0.25">
      <c r="A1479" s="86"/>
      <c r="B1479" s="86"/>
    </row>
    <row r="1480" spans="1:2" s="73" customFormat="1" x14ac:dyDescent="0.25">
      <c r="A1480" s="86"/>
      <c r="B1480" s="86"/>
    </row>
    <row r="1481" spans="1:2" s="73" customFormat="1" x14ac:dyDescent="0.25">
      <c r="A1481" s="86"/>
      <c r="B1481" s="86"/>
    </row>
    <row r="1482" spans="1:2" s="73" customFormat="1" x14ac:dyDescent="0.25">
      <c r="A1482" s="86"/>
      <c r="B1482" s="86"/>
    </row>
    <row r="1483" spans="1:2" s="73" customFormat="1" x14ac:dyDescent="0.25">
      <c r="A1483" s="86"/>
      <c r="B1483" s="86"/>
    </row>
    <row r="1484" spans="1:2" s="73" customFormat="1" x14ac:dyDescent="0.25">
      <c r="A1484" s="86"/>
      <c r="B1484" s="86"/>
    </row>
    <row r="1485" spans="1:2" s="73" customFormat="1" x14ac:dyDescent="0.25">
      <c r="A1485" s="86"/>
      <c r="B1485" s="86"/>
    </row>
    <row r="1486" spans="1:2" s="73" customFormat="1" x14ac:dyDescent="0.25">
      <c r="A1486" s="86"/>
      <c r="B1486" s="86"/>
    </row>
    <row r="1487" spans="1:2" s="73" customFormat="1" x14ac:dyDescent="0.25">
      <c r="A1487" s="86"/>
      <c r="B1487" s="86"/>
    </row>
    <row r="1488" spans="1:2" s="73" customFormat="1" x14ac:dyDescent="0.25">
      <c r="A1488" s="86"/>
      <c r="B1488" s="86"/>
    </row>
    <row r="1489" spans="1:2" s="73" customFormat="1" x14ac:dyDescent="0.25">
      <c r="A1489" s="86"/>
      <c r="B1489" s="86"/>
    </row>
    <row r="1490" spans="1:2" s="73" customFormat="1" x14ac:dyDescent="0.25">
      <c r="A1490" s="86"/>
      <c r="B1490" s="86"/>
    </row>
    <row r="1491" spans="1:2" s="73" customFormat="1" x14ac:dyDescent="0.25">
      <c r="A1491" s="86"/>
      <c r="B1491" s="86"/>
    </row>
    <row r="1492" spans="1:2" s="73" customFormat="1" x14ac:dyDescent="0.25">
      <c r="A1492" s="86"/>
      <c r="B1492" s="86"/>
    </row>
    <row r="1493" spans="1:2" s="73" customFormat="1" x14ac:dyDescent="0.25">
      <c r="A1493" s="86"/>
      <c r="B1493" s="86"/>
    </row>
    <row r="1494" spans="1:2" s="73" customFormat="1" x14ac:dyDescent="0.25">
      <c r="A1494" s="86"/>
      <c r="B1494" s="86"/>
    </row>
    <row r="1495" spans="1:2" s="73" customFormat="1" x14ac:dyDescent="0.25">
      <c r="A1495" s="86"/>
      <c r="B1495" s="86"/>
    </row>
    <row r="1496" spans="1:2" s="73" customFormat="1" x14ac:dyDescent="0.25">
      <c r="A1496" s="86"/>
      <c r="B1496" s="86"/>
    </row>
    <row r="1497" spans="1:2" s="73" customFormat="1" x14ac:dyDescent="0.25">
      <c r="A1497" s="86"/>
      <c r="B1497" s="86"/>
    </row>
    <row r="1498" spans="1:2" s="73" customFormat="1" x14ac:dyDescent="0.25">
      <c r="A1498" s="86"/>
      <c r="B1498" s="86"/>
    </row>
    <row r="1499" spans="1:2" s="73" customFormat="1" x14ac:dyDescent="0.25">
      <c r="A1499" s="86"/>
      <c r="B1499" s="86"/>
    </row>
    <row r="1500" spans="1:2" s="73" customFormat="1" x14ac:dyDescent="0.25">
      <c r="A1500" s="86"/>
      <c r="B1500" s="86"/>
    </row>
    <row r="1501" spans="1:2" s="73" customFormat="1" x14ac:dyDescent="0.25">
      <c r="A1501" s="86"/>
      <c r="B1501" s="86"/>
    </row>
    <row r="1502" spans="1:2" s="73" customFormat="1" x14ac:dyDescent="0.25">
      <c r="A1502" s="86"/>
      <c r="B1502" s="86"/>
    </row>
    <row r="1503" spans="1:2" s="73" customFormat="1" x14ac:dyDescent="0.25">
      <c r="A1503" s="86"/>
      <c r="B1503" s="86"/>
    </row>
    <row r="1504" spans="1:2" s="73" customFormat="1" x14ac:dyDescent="0.25">
      <c r="A1504" s="86"/>
      <c r="B1504" s="86"/>
    </row>
    <row r="1505" spans="1:2" s="73" customFormat="1" x14ac:dyDescent="0.25">
      <c r="A1505" s="86"/>
      <c r="B1505" s="86"/>
    </row>
    <row r="1506" spans="1:2" s="73" customFormat="1" x14ac:dyDescent="0.25">
      <c r="A1506" s="86"/>
      <c r="B1506" s="86"/>
    </row>
    <row r="1507" spans="1:2" s="73" customFormat="1" x14ac:dyDescent="0.25">
      <c r="A1507" s="86"/>
      <c r="B1507" s="86"/>
    </row>
    <row r="1508" spans="1:2" s="73" customFormat="1" x14ac:dyDescent="0.25">
      <c r="A1508" s="86"/>
      <c r="B1508" s="86"/>
    </row>
    <row r="1509" spans="1:2" s="73" customFormat="1" x14ac:dyDescent="0.25">
      <c r="A1509" s="86"/>
      <c r="B1509" s="86"/>
    </row>
    <row r="1510" spans="1:2" s="73" customFormat="1" x14ac:dyDescent="0.25">
      <c r="A1510" s="86"/>
      <c r="B1510" s="86"/>
    </row>
    <row r="1511" spans="1:2" s="73" customFormat="1" x14ac:dyDescent="0.25">
      <c r="A1511" s="86"/>
      <c r="B1511" s="86"/>
    </row>
    <row r="1512" spans="1:2" s="73" customFormat="1" x14ac:dyDescent="0.25">
      <c r="A1512" s="86"/>
      <c r="B1512" s="86"/>
    </row>
    <row r="1513" spans="1:2" s="73" customFormat="1" x14ac:dyDescent="0.25">
      <c r="A1513" s="86"/>
      <c r="B1513" s="86"/>
    </row>
    <row r="1514" spans="1:2" s="73" customFormat="1" x14ac:dyDescent="0.25">
      <c r="A1514" s="86"/>
      <c r="B1514" s="86"/>
    </row>
    <row r="1515" spans="1:2" s="73" customFormat="1" x14ac:dyDescent="0.25">
      <c r="A1515" s="86"/>
      <c r="B1515" s="86"/>
    </row>
    <row r="1516" spans="1:2" s="73" customFormat="1" x14ac:dyDescent="0.25">
      <c r="A1516" s="86"/>
      <c r="B1516" s="86"/>
    </row>
    <row r="1517" spans="1:2" s="73" customFormat="1" x14ac:dyDescent="0.25">
      <c r="A1517" s="86"/>
      <c r="B1517" s="86"/>
    </row>
    <row r="1518" spans="1:2" s="73" customFormat="1" x14ac:dyDescent="0.25">
      <c r="A1518" s="86"/>
      <c r="B1518" s="86"/>
    </row>
    <row r="1519" spans="1:2" s="73" customFormat="1" x14ac:dyDescent="0.25">
      <c r="A1519" s="86"/>
      <c r="B1519" s="86"/>
    </row>
    <row r="1520" spans="1:2" s="73" customFormat="1" x14ac:dyDescent="0.25">
      <c r="A1520" s="86"/>
      <c r="B1520" s="86"/>
    </row>
    <row r="1521" spans="1:2" s="73" customFormat="1" x14ac:dyDescent="0.25">
      <c r="A1521" s="86"/>
      <c r="B1521" s="86"/>
    </row>
    <row r="1522" spans="1:2" s="73" customFormat="1" x14ac:dyDescent="0.25">
      <c r="A1522" s="86"/>
      <c r="B1522" s="86"/>
    </row>
    <row r="1523" spans="1:2" s="73" customFormat="1" x14ac:dyDescent="0.25">
      <c r="A1523" s="86"/>
      <c r="B1523" s="86"/>
    </row>
    <row r="1524" spans="1:2" s="73" customFormat="1" x14ac:dyDescent="0.25">
      <c r="A1524" s="86"/>
      <c r="B1524" s="86"/>
    </row>
    <row r="1525" spans="1:2" s="73" customFormat="1" x14ac:dyDescent="0.25">
      <c r="A1525" s="86"/>
      <c r="B1525" s="86"/>
    </row>
    <row r="1526" spans="1:2" s="73" customFormat="1" x14ac:dyDescent="0.25">
      <c r="A1526" s="86"/>
      <c r="B1526" s="86"/>
    </row>
    <row r="1527" spans="1:2" s="73" customFormat="1" x14ac:dyDescent="0.25">
      <c r="A1527" s="86"/>
      <c r="B1527" s="86"/>
    </row>
    <row r="1528" spans="1:2" s="73" customFormat="1" x14ac:dyDescent="0.25">
      <c r="A1528" s="86"/>
      <c r="B1528" s="86"/>
    </row>
    <row r="1529" spans="1:2" s="73" customFormat="1" x14ac:dyDescent="0.25">
      <c r="A1529" s="86"/>
      <c r="B1529" s="86"/>
    </row>
    <row r="1530" spans="1:2" s="73" customFormat="1" x14ac:dyDescent="0.25">
      <c r="A1530" s="86"/>
      <c r="B1530" s="86"/>
    </row>
    <row r="1531" spans="1:2" s="73" customFormat="1" x14ac:dyDescent="0.25">
      <c r="A1531" s="86"/>
      <c r="B1531" s="86"/>
    </row>
    <row r="1532" spans="1:2" s="73" customFormat="1" x14ac:dyDescent="0.25">
      <c r="A1532" s="86"/>
      <c r="B1532" s="86"/>
    </row>
    <row r="1533" spans="1:2" s="73" customFormat="1" x14ac:dyDescent="0.25">
      <c r="A1533" s="86"/>
      <c r="B1533" s="86"/>
    </row>
    <row r="1534" spans="1:2" s="73" customFormat="1" x14ac:dyDescent="0.25">
      <c r="A1534" s="86"/>
      <c r="B1534" s="86"/>
    </row>
    <row r="1535" spans="1:2" s="73" customFormat="1" x14ac:dyDescent="0.25">
      <c r="A1535" s="86"/>
      <c r="B1535" s="86"/>
    </row>
    <row r="1536" spans="1:2" s="73" customFormat="1" x14ac:dyDescent="0.25">
      <c r="A1536" s="86"/>
      <c r="B1536" s="86"/>
    </row>
    <row r="1537" spans="1:2" s="73" customFormat="1" x14ac:dyDescent="0.25">
      <c r="A1537" s="86"/>
      <c r="B1537" s="86"/>
    </row>
    <row r="1538" spans="1:2" s="73" customFormat="1" x14ac:dyDescent="0.25">
      <c r="A1538" s="86"/>
      <c r="B1538" s="86"/>
    </row>
    <row r="1539" spans="1:2" s="73" customFormat="1" x14ac:dyDescent="0.25">
      <c r="A1539" s="86"/>
      <c r="B1539" s="86"/>
    </row>
    <row r="1540" spans="1:2" s="73" customFormat="1" x14ac:dyDescent="0.25">
      <c r="A1540" s="86"/>
      <c r="B1540" s="86"/>
    </row>
    <row r="1541" spans="1:2" s="73" customFormat="1" x14ac:dyDescent="0.25">
      <c r="A1541" s="86"/>
      <c r="B1541" s="86"/>
    </row>
    <row r="1542" spans="1:2" s="73" customFormat="1" x14ac:dyDescent="0.25">
      <c r="A1542" s="86"/>
      <c r="B1542" s="86"/>
    </row>
    <row r="1543" spans="1:2" s="73" customFormat="1" x14ac:dyDescent="0.25">
      <c r="A1543" s="86"/>
      <c r="B1543" s="86"/>
    </row>
    <row r="1544" spans="1:2" s="73" customFormat="1" x14ac:dyDescent="0.25">
      <c r="A1544" s="86"/>
      <c r="B1544" s="86"/>
    </row>
    <row r="1545" spans="1:2" s="73" customFormat="1" x14ac:dyDescent="0.25">
      <c r="A1545" s="86"/>
      <c r="B1545" s="86"/>
    </row>
    <row r="1546" spans="1:2" s="73" customFormat="1" x14ac:dyDescent="0.25">
      <c r="A1546" s="86"/>
      <c r="B1546" s="86"/>
    </row>
    <row r="1547" spans="1:2" s="73" customFormat="1" x14ac:dyDescent="0.25">
      <c r="A1547" s="86"/>
      <c r="B1547" s="86"/>
    </row>
    <row r="1548" spans="1:2" s="73" customFormat="1" x14ac:dyDescent="0.25">
      <c r="A1548" s="86"/>
      <c r="B1548" s="86"/>
    </row>
    <row r="1549" spans="1:2" s="73" customFormat="1" x14ac:dyDescent="0.25">
      <c r="A1549" s="86"/>
      <c r="B1549" s="86"/>
    </row>
    <row r="1550" spans="1:2" s="73" customFormat="1" x14ac:dyDescent="0.25">
      <c r="A1550" s="86"/>
      <c r="B1550" s="86"/>
    </row>
    <row r="1551" spans="1:2" s="73" customFormat="1" x14ac:dyDescent="0.25">
      <c r="A1551" s="86"/>
      <c r="B1551" s="86"/>
    </row>
    <row r="1552" spans="1:2" s="73" customFormat="1" x14ac:dyDescent="0.25">
      <c r="A1552" s="86"/>
      <c r="B1552" s="86"/>
    </row>
    <row r="1553" spans="1:2" s="73" customFormat="1" x14ac:dyDescent="0.25">
      <c r="A1553" s="86"/>
      <c r="B1553" s="86"/>
    </row>
    <row r="1554" spans="1:2" s="73" customFormat="1" x14ac:dyDescent="0.25">
      <c r="A1554" s="86"/>
      <c r="B1554" s="86"/>
    </row>
    <row r="1555" spans="1:2" s="73" customFormat="1" x14ac:dyDescent="0.25">
      <c r="A1555" s="86"/>
      <c r="B1555" s="86"/>
    </row>
    <row r="1556" spans="1:2" s="73" customFormat="1" x14ac:dyDescent="0.25">
      <c r="A1556" s="86"/>
      <c r="B1556" s="86"/>
    </row>
    <row r="1557" spans="1:2" s="73" customFormat="1" x14ac:dyDescent="0.25">
      <c r="A1557" s="86"/>
      <c r="B1557" s="86"/>
    </row>
    <row r="1558" spans="1:2" s="73" customFormat="1" x14ac:dyDescent="0.25">
      <c r="A1558" s="86"/>
      <c r="B1558" s="86"/>
    </row>
    <row r="1559" spans="1:2" s="73" customFormat="1" x14ac:dyDescent="0.25">
      <c r="A1559" s="86"/>
      <c r="B1559" s="86"/>
    </row>
    <row r="1560" spans="1:2" s="73" customFormat="1" x14ac:dyDescent="0.25">
      <c r="A1560" s="86"/>
      <c r="B1560" s="86"/>
    </row>
    <row r="1561" spans="1:2" s="73" customFormat="1" x14ac:dyDescent="0.25">
      <c r="A1561" s="86"/>
      <c r="B1561" s="86"/>
    </row>
    <row r="1562" spans="1:2" s="73" customFormat="1" x14ac:dyDescent="0.25">
      <c r="A1562" s="86"/>
      <c r="B1562" s="86"/>
    </row>
    <row r="1563" spans="1:2" s="73" customFormat="1" x14ac:dyDescent="0.25">
      <c r="A1563" s="86"/>
      <c r="B1563" s="86"/>
    </row>
    <row r="1564" spans="1:2" s="73" customFormat="1" x14ac:dyDescent="0.25">
      <c r="A1564" s="86"/>
      <c r="B1564" s="86"/>
    </row>
    <row r="1565" spans="1:2" s="73" customFormat="1" x14ac:dyDescent="0.25">
      <c r="A1565" s="86"/>
      <c r="B1565" s="86"/>
    </row>
    <row r="1566" spans="1:2" s="73" customFormat="1" x14ac:dyDescent="0.25">
      <c r="A1566" s="86"/>
      <c r="B1566" s="86"/>
    </row>
    <row r="1567" spans="1:2" s="73" customFormat="1" x14ac:dyDescent="0.25">
      <c r="A1567" s="86"/>
      <c r="B1567" s="86"/>
    </row>
    <row r="1568" spans="1:2" s="73" customFormat="1" x14ac:dyDescent="0.25">
      <c r="A1568" s="86"/>
      <c r="B1568" s="86"/>
    </row>
    <row r="1569" spans="1:2" s="73" customFormat="1" x14ac:dyDescent="0.25">
      <c r="A1569" s="86"/>
      <c r="B1569" s="86"/>
    </row>
    <row r="1570" spans="1:2" s="73" customFormat="1" x14ac:dyDescent="0.25">
      <c r="A1570" s="86"/>
      <c r="B1570" s="86"/>
    </row>
    <row r="1571" spans="1:2" s="73" customFormat="1" x14ac:dyDescent="0.25">
      <c r="A1571" s="86"/>
      <c r="B1571" s="86"/>
    </row>
    <row r="1572" spans="1:2" s="73" customFormat="1" x14ac:dyDescent="0.25">
      <c r="A1572" s="86"/>
      <c r="B1572" s="86"/>
    </row>
    <row r="1573" spans="1:2" s="73" customFormat="1" x14ac:dyDescent="0.25">
      <c r="A1573" s="86"/>
      <c r="B1573" s="86"/>
    </row>
    <row r="1574" spans="1:2" s="73" customFormat="1" x14ac:dyDescent="0.25">
      <c r="A1574" s="86"/>
      <c r="B1574" s="86"/>
    </row>
    <row r="1575" spans="1:2" s="73" customFormat="1" x14ac:dyDescent="0.25">
      <c r="A1575" s="86"/>
      <c r="B1575" s="86"/>
    </row>
    <row r="1576" spans="1:2" s="73" customFormat="1" x14ac:dyDescent="0.25">
      <c r="A1576" s="86"/>
      <c r="B1576" s="86"/>
    </row>
    <row r="1577" spans="1:2" s="73" customFormat="1" x14ac:dyDescent="0.25">
      <c r="A1577" s="86"/>
      <c r="B1577" s="86"/>
    </row>
    <row r="1578" spans="1:2" s="73" customFormat="1" x14ac:dyDescent="0.25">
      <c r="A1578" s="86"/>
      <c r="B1578" s="86"/>
    </row>
    <row r="1579" spans="1:2" s="73" customFormat="1" x14ac:dyDescent="0.25">
      <c r="A1579" s="86"/>
      <c r="B1579" s="86"/>
    </row>
    <row r="1580" spans="1:2" s="73" customFormat="1" x14ac:dyDescent="0.25">
      <c r="A1580" s="86"/>
      <c r="B1580" s="86"/>
    </row>
    <row r="1581" spans="1:2" s="73" customFormat="1" x14ac:dyDescent="0.25">
      <c r="A1581" s="86"/>
      <c r="B1581" s="86"/>
    </row>
    <row r="1582" spans="1:2" s="73" customFormat="1" x14ac:dyDescent="0.25">
      <c r="A1582" s="86"/>
      <c r="B1582" s="86"/>
    </row>
    <row r="1583" spans="1:2" s="73" customFormat="1" x14ac:dyDescent="0.25">
      <c r="A1583" s="86"/>
      <c r="B1583" s="86"/>
    </row>
    <row r="1584" spans="1:2" s="73" customFormat="1" x14ac:dyDescent="0.25">
      <c r="A1584" s="86"/>
      <c r="B1584" s="86"/>
    </row>
    <row r="1585" spans="1:2" s="73" customFormat="1" x14ac:dyDescent="0.25">
      <c r="A1585" s="86"/>
      <c r="B1585" s="86"/>
    </row>
    <row r="1586" spans="1:2" s="73" customFormat="1" x14ac:dyDescent="0.25">
      <c r="A1586" s="86"/>
      <c r="B1586" s="86"/>
    </row>
    <row r="1587" spans="1:2" s="73" customFormat="1" x14ac:dyDescent="0.25">
      <c r="A1587" s="86"/>
      <c r="B1587" s="86"/>
    </row>
    <row r="1588" spans="1:2" s="73" customFormat="1" x14ac:dyDescent="0.25">
      <c r="A1588" s="86"/>
      <c r="B1588" s="86"/>
    </row>
    <row r="1589" spans="1:2" s="73" customFormat="1" x14ac:dyDescent="0.25">
      <c r="A1589" s="86"/>
      <c r="B1589" s="86"/>
    </row>
    <row r="1590" spans="1:2" s="73" customFormat="1" x14ac:dyDescent="0.25">
      <c r="A1590" s="86"/>
      <c r="B1590" s="86"/>
    </row>
    <row r="1591" spans="1:2" s="73" customFormat="1" x14ac:dyDescent="0.25">
      <c r="A1591" s="86"/>
      <c r="B1591" s="86"/>
    </row>
    <row r="1592" spans="1:2" s="73" customFormat="1" x14ac:dyDescent="0.25">
      <c r="A1592" s="86"/>
      <c r="B1592" s="86"/>
    </row>
    <row r="1593" spans="1:2" s="73" customFormat="1" x14ac:dyDescent="0.25">
      <c r="A1593" s="86"/>
      <c r="B1593" s="86"/>
    </row>
    <row r="1594" spans="1:2" s="73" customFormat="1" x14ac:dyDescent="0.25">
      <c r="A1594" s="86"/>
      <c r="B1594" s="86"/>
    </row>
    <row r="1595" spans="1:2" s="73" customFormat="1" x14ac:dyDescent="0.25">
      <c r="A1595" s="86"/>
      <c r="B1595" s="86"/>
    </row>
    <row r="1596" spans="1:2" s="73" customFormat="1" x14ac:dyDescent="0.25">
      <c r="A1596" s="86"/>
      <c r="B1596" s="86"/>
    </row>
    <row r="1597" spans="1:2" s="73" customFormat="1" x14ac:dyDescent="0.25">
      <c r="A1597" s="86"/>
      <c r="B1597" s="86"/>
    </row>
    <row r="1598" spans="1:2" s="73" customFormat="1" x14ac:dyDescent="0.25">
      <c r="A1598" s="86"/>
      <c r="B1598" s="86"/>
    </row>
    <row r="1599" spans="1:2" s="73" customFormat="1" x14ac:dyDescent="0.25">
      <c r="A1599" s="86"/>
      <c r="B1599" s="86"/>
    </row>
    <row r="1600" spans="1:2" s="73" customFormat="1" x14ac:dyDescent="0.25">
      <c r="A1600" s="86"/>
      <c r="B1600" s="86"/>
    </row>
    <row r="1601" spans="1:2" s="73" customFormat="1" x14ac:dyDescent="0.25">
      <c r="A1601" s="86"/>
      <c r="B1601" s="86"/>
    </row>
    <row r="1602" spans="1:2" s="73" customFormat="1" x14ac:dyDescent="0.25">
      <c r="A1602" s="86"/>
      <c r="B1602" s="86"/>
    </row>
    <row r="1603" spans="1:2" s="73" customFormat="1" x14ac:dyDescent="0.25">
      <c r="A1603" s="86"/>
      <c r="B1603" s="86"/>
    </row>
    <row r="1604" spans="1:2" s="73" customFormat="1" x14ac:dyDescent="0.25">
      <c r="A1604" s="86"/>
      <c r="B1604" s="86"/>
    </row>
    <row r="1605" spans="1:2" s="73" customFormat="1" x14ac:dyDescent="0.25">
      <c r="A1605" s="86"/>
      <c r="B1605" s="86"/>
    </row>
    <row r="1606" spans="1:2" s="73" customFormat="1" x14ac:dyDescent="0.25">
      <c r="A1606" s="86"/>
      <c r="B1606" s="86"/>
    </row>
    <row r="1607" spans="1:2" s="73" customFormat="1" x14ac:dyDescent="0.25">
      <c r="A1607" s="86"/>
      <c r="B1607" s="86"/>
    </row>
    <row r="1608" spans="1:2" s="73" customFormat="1" x14ac:dyDescent="0.25">
      <c r="A1608" s="86"/>
      <c r="B1608" s="86"/>
    </row>
    <row r="1609" spans="1:2" s="73" customFormat="1" x14ac:dyDescent="0.25">
      <c r="A1609" s="86"/>
      <c r="B1609" s="86"/>
    </row>
    <row r="1610" spans="1:2" s="73" customFormat="1" x14ac:dyDescent="0.25">
      <c r="A1610" s="86"/>
      <c r="B1610" s="86"/>
    </row>
    <row r="1611" spans="1:2" s="73" customFormat="1" x14ac:dyDescent="0.25">
      <c r="A1611" s="86"/>
      <c r="B1611" s="86"/>
    </row>
    <row r="1612" spans="1:2" s="73" customFormat="1" x14ac:dyDescent="0.25">
      <c r="A1612" s="86"/>
      <c r="B1612" s="86"/>
    </row>
    <row r="1613" spans="1:2" s="73" customFormat="1" x14ac:dyDescent="0.25">
      <c r="A1613" s="86"/>
      <c r="B1613" s="86"/>
    </row>
    <row r="1614" spans="1:2" s="73" customFormat="1" x14ac:dyDescent="0.25">
      <c r="A1614" s="86"/>
      <c r="B1614" s="86"/>
    </row>
    <row r="1615" spans="1:2" s="73" customFormat="1" x14ac:dyDescent="0.25">
      <c r="A1615" s="86"/>
      <c r="B1615" s="86"/>
    </row>
    <row r="1616" spans="1:2" s="73" customFormat="1" x14ac:dyDescent="0.25">
      <c r="A1616" s="86"/>
      <c r="B1616" s="86"/>
    </row>
    <row r="1617" spans="1:2" s="73" customFormat="1" x14ac:dyDescent="0.25">
      <c r="A1617" s="86"/>
      <c r="B1617" s="86"/>
    </row>
    <row r="1618" spans="1:2" s="73" customFormat="1" x14ac:dyDescent="0.25">
      <c r="A1618" s="86"/>
      <c r="B1618" s="86"/>
    </row>
    <row r="1619" spans="1:2" s="73" customFormat="1" x14ac:dyDescent="0.25">
      <c r="A1619" s="86"/>
      <c r="B1619" s="86"/>
    </row>
    <row r="1620" spans="1:2" s="73" customFormat="1" x14ac:dyDescent="0.25">
      <c r="A1620" s="86"/>
      <c r="B1620" s="86"/>
    </row>
    <row r="1621" spans="1:2" s="73" customFormat="1" x14ac:dyDescent="0.25">
      <c r="A1621" s="86"/>
      <c r="B1621" s="86"/>
    </row>
    <row r="1622" spans="1:2" s="73" customFormat="1" x14ac:dyDescent="0.25">
      <c r="A1622" s="86"/>
      <c r="B1622" s="86"/>
    </row>
    <row r="1623" spans="1:2" s="73" customFormat="1" x14ac:dyDescent="0.25">
      <c r="A1623" s="86"/>
      <c r="B1623" s="86"/>
    </row>
    <row r="1624" spans="1:2" s="73" customFormat="1" x14ac:dyDescent="0.25">
      <c r="A1624" s="86"/>
      <c r="B1624" s="86"/>
    </row>
    <row r="1625" spans="1:2" s="73" customFormat="1" x14ac:dyDescent="0.25">
      <c r="A1625" s="86"/>
      <c r="B1625" s="86"/>
    </row>
    <row r="1626" spans="1:2" s="73" customFormat="1" x14ac:dyDescent="0.25">
      <c r="A1626" s="86"/>
      <c r="B1626" s="86"/>
    </row>
    <row r="1627" spans="1:2" s="73" customFormat="1" x14ac:dyDescent="0.25">
      <c r="A1627" s="86"/>
      <c r="B1627" s="86"/>
    </row>
    <row r="1628" spans="1:2" s="73" customFormat="1" x14ac:dyDescent="0.25">
      <c r="A1628" s="86"/>
      <c r="B1628" s="86"/>
    </row>
    <row r="1629" spans="1:2" s="73" customFormat="1" x14ac:dyDescent="0.25">
      <c r="A1629" s="86"/>
      <c r="B1629" s="86"/>
    </row>
    <row r="1630" spans="1:2" s="73" customFormat="1" x14ac:dyDescent="0.25">
      <c r="A1630" s="86"/>
      <c r="B1630" s="86"/>
    </row>
    <row r="1631" spans="1:2" s="73" customFormat="1" x14ac:dyDescent="0.25">
      <c r="A1631" s="86"/>
      <c r="B1631" s="86"/>
    </row>
    <row r="1632" spans="1:2" s="73" customFormat="1" x14ac:dyDescent="0.25">
      <c r="A1632" s="86"/>
      <c r="B1632" s="86"/>
    </row>
    <row r="1633" spans="1:2" s="73" customFormat="1" x14ac:dyDescent="0.25">
      <c r="A1633" s="86"/>
      <c r="B1633" s="86"/>
    </row>
    <row r="1634" spans="1:2" s="73" customFormat="1" x14ac:dyDescent="0.25">
      <c r="A1634" s="86"/>
      <c r="B1634" s="86"/>
    </row>
    <row r="1635" spans="1:2" s="73" customFormat="1" x14ac:dyDescent="0.25">
      <c r="A1635" s="86"/>
      <c r="B1635" s="86"/>
    </row>
    <row r="1636" spans="1:2" s="73" customFormat="1" x14ac:dyDescent="0.25">
      <c r="A1636" s="86"/>
      <c r="B1636" s="86"/>
    </row>
    <row r="1637" spans="1:2" s="73" customFormat="1" x14ac:dyDescent="0.25">
      <c r="A1637" s="86"/>
      <c r="B1637" s="86"/>
    </row>
    <row r="1638" spans="1:2" s="73" customFormat="1" x14ac:dyDescent="0.25">
      <c r="A1638" s="86"/>
      <c r="B1638" s="86"/>
    </row>
    <row r="1639" spans="1:2" s="73" customFormat="1" x14ac:dyDescent="0.25">
      <c r="A1639" s="86"/>
      <c r="B1639" s="86"/>
    </row>
    <row r="1640" spans="1:2" s="73" customFormat="1" x14ac:dyDescent="0.25">
      <c r="A1640" s="86"/>
      <c r="B1640" s="86"/>
    </row>
    <row r="1641" spans="1:2" s="73" customFormat="1" x14ac:dyDescent="0.25">
      <c r="A1641" s="86"/>
      <c r="B1641" s="86"/>
    </row>
    <row r="1642" spans="1:2" s="73" customFormat="1" x14ac:dyDescent="0.25">
      <c r="A1642" s="86"/>
      <c r="B1642" s="86"/>
    </row>
    <row r="1643" spans="1:2" s="73" customFormat="1" x14ac:dyDescent="0.25">
      <c r="A1643" s="86"/>
      <c r="B1643" s="86"/>
    </row>
    <row r="1644" spans="1:2" s="73" customFormat="1" x14ac:dyDescent="0.25">
      <c r="A1644" s="86"/>
      <c r="B1644" s="86"/>
    </row>
    <row r="1645" spans="1:2" s="73" customFormat="1" x14ac:dyDescent="0.25">
      <c r="A1645" s="86"/>
      <c r="B1645" s="86"/>
    </row>
    <row r="1646" spans="1:2" s="73" customFormat="1" x14ac:dyDescent="0.25">
      <c r="A1646" s="86"/>
      <c r="B1646" s="86"/>
    </row>
    <row r="1647" spans="1:2" s="73" customFormat="1" x14ac:dyDescent="0.25">
      <c r="A1647" s="86"/>
      <c r="B1647" s="86"/>
    </row>
    <row r="1648" spans="1:2" s="73" customFormat="1" x14ac:dyDescent="0.25">
      <c r="A1648" s="86"/>
      <c r="B1648" s="86"/>
    </row>
    <row r="1649" spans="1:2" s="73" customFormat="1" x14ac:dyDescent="0.25">
      <c r="A1649" s="86"/>
      <c r="B1649" s="86"/>
    </row>
    <row r="1650" spans="1:2" s="73" customFormat="1" x14ac:dyDescent="0.25">
      <c r="A1650" s="86"/>
      <c r="B1650" s="86"/>
    </row>
    <row r="1651" spans="1:2" s="73" customFormat="1" x14ac:dyDescent="0.25">
      <c r="A1651" s="86"/>
      <c r="B1651" s="86"/>
    </row>
    <row r="1652" spans="1:2" s="73" customFormat="1" x14ac:dyDescent="0.25">
      <c r="A1652" s="86"/>
      <c r="B1652" s="86"/>
    </row>
    <row r="1653" spans="1:2" s="73" customFormat="1" x14ac:dyDescent="0.25">
      <c r="A1653" s="86"/>
      <c r="B1653" s="86"/>
    </row>
    <row r="1654" spans="1:2" s="73" customFormat="1" x14ac:dyDescent="0.25">
      <c r="A1654" s="86"/>
      <c r="B1654" s="86"/>
    </row>
    <row r="1655" spans="1:2" s="73" customFormat="1" x14ac:dyDescent="0.25">
      <c r="A1655" s="86"/>
      <c r="B1655" s="86"/>
    </row>
    <row r="1656" spans="1:2" s="73" customFormat="1" x14ac:dyDescent="0.25">
      <c r="A1656" s="86"/>
      <c r="B1656" s="86"/>
    </row>
    <row r="1657" spans="1:2" s="73" customFormat="1" x14ac:dyDescent="0.25">
      <c r="A1657" s="86"/>
      <c r="B1657" s="86"/>
    </row>
    <row r="1658" spans="1:2" s="73" customFormat="1" x14ac:dyDescent="0.25">
      <c r="A1658" s="86"/>
      <c r="B1658" s="86"/>
    </row>
    <row r="1659" spans="1:2" s="73" customFormat="1" x14ac:dyDescent="0.25">
      <c r="A1659" s="86"/>
      <c r="B1659" s="86"/>
    </row>
    <row r="1660" spans="1:2" s="73" customFormat="1" x14ac:dyDescent="0.25">
      <c r="A1660" s="86"/>
      <c r="B1660" s="86"/>
    </row>
    <row r="1661" spans="1:2" s="73" customFormat="1" x14ac:dyDescent="0.25">
      <c r="A1661" s="86"/>
      <c r="B1661" s="86"/>
    </row>
    <row r="1662" spans="1:2" s="73" customFormat="1" x14ac:dyDescent="0.25">
      <c r="A1662" s="86"/>
      <c r="B1662" s="86"/>
    </row>
    <row r="1663" spans="1:2" s="73" customFormat="1" x14ac:dyDescent="0.25">
      <c r="A1663" s="86"/>
      <c r="B1663" s="86"/>
    </row>
    <row r="1664" spans="1:2" s="73" customFormat="1" x14ac:dyDescent="0.25">
      <c r="A1664" s="86"/>
      <c r="B1664" s="86"/>
    </row>
    <row r="1665" spans="1:2" s="73" customFormat="1" x14ac:dyDescent="0.25">
      <c r="A1665" s="86"/>
      <c r="B1665" s="86"/>
    </row>
    <row r="1666" spans="1:2" s="73" customFormat="1" x14ac:dyDescent="0.25">
      <c r="A1666" s="86"/>
      <c r="B1666" s="86"/>
    </row>
    <row r="1667" spans="1:2" s="73" customFormat="1" x14ac:dyDescent="0.25">
      <c r="A1667" s="86"/>
      <c r="B1667" s="86"/>
    </row>
    <row r="1668" spans="1:2" s="73" customFormat="1" x14ac:dyDescent="0.25">
      <c r="A1668" s="86"/>
      <c r="B1668" s="86"/>
    </row>
    <row r="1669" spans="1:2" s="73" customFormat="1" x14ac:dyDescent="0.25">
      <c r="A1669" s="86"/>
      <c r="B1669" s="86"/>
    </row>
    <row r="1670" spans="1:2" s="73" customFormat="1" x14ac:dyDescent="0.25">
      <c r="A1670" s="86"/>
      <c r="B1670" s="86"/>
    </row>
    <row r="1671" spans="1:2" s="73" customFormat="1" x14ac:dyDescent="0.25">
      <c r="A1671" s="86"/>
      <c r="B1671" s="86"/>
    </row>
    <row r="1672" spans="1:2" s="73" customFormat="1" x14ac:dyDescent="0.25">
      <c r="A1672" s="86"/>
      <c r="B1672" s="86"/>
    </row>
    <row r="1673" spans="1:2" s="73" customFormat="1" x14ac:dyDescent="0.25">
      <c r="A1673" s="86"/>
      <c r="B1673" s="86"/>
    </row>
    <row r="1674" spans="1:2" s="73" customFormat="1" x14ac:dyDescent="0.25">
      <c r="A1674" s="86"/>
      <c r="B1674" s="86"/>
    </row>
    <row r="1675" spans="1:2" s="73" customFormat="1" x14ac:dyDescent="0.25">
      <c r="A1675" s="86"/>
      <c r="B1675" s="86"/>
    </row>
    <row r="1676" spans="1:2" s="73" customFormat="1" x14ac:dyDescent="0.25">
      <c r="A1676" s="86"/>
      <c r="B1676" s="86"/>
    </row>
    <row r="1677" spans="1:2" s="73" customFormat="1" x14ac:dyDescent="0.25">
      <c r="A1677" s="86"/>
      <c r="B1677" s="86"/>
    </row>
    <row r="1678" spans="1:2" s="73" customFormat="1" x14ac:dyDescent="0.25">
      <c r="A1678" s="86"/>
      <c r="B1678" s="86"/>
    </row>
    <row r="1679" spans="1:2" s="73" customFormat="1" x14ac:dyDescent="0.25">
      <c r="A1679" s="86"/>
      <c r="B1679" s="86"/>
    </row>
    <row r="1680" spans="1:2" s="73" customFormat="1" x14ac:dyDescent="0.25">
      <c r="A1680" s="86"/>
      <c r="B1680" s="86"/>
    </row>
    <row r="1681" spans="1:2" s="73" customFormat="1" x14ac:dyDescent="0.25">
      <c r="A1681" s="86"/>
      <c r="B1681" s="86"/>
    </row>
    <row r="1682" spans="1:2" s="73" customFormat="1" x14ac:dyDescent="0.25">
      <c r="A1682" s="86"/>
      <c r="B1682" s="86"/>
    </row>
    <row r="1683" spans="1:2" s="73" customFormat="1" x14ac:dyDescent="0.25">
      <c r="A1683" s="86"/>
      <c r="B1683" s="86"/>
    </row>
    <row r="1684" spans="1:2" s="73" customFormat="1" x14ac:dyDescent="0.25">
      <c r="A1684" s="86"/>
      <c r="B1684" s="86"/>
    </row>
    <row r="1685" spans="1:2" s="73" customFormat="1" x14ac:dyDescent="0.25">
      <c r="A1685" s="86"/>
      <c r="B1685" s="86"/>
    </row>
    <row r="1686" spans="1:2" s="73" customFormat="1" x14ac:dyDescent="0.25">
      <c r="A1686" s="86"/>
      <c r="B1686" s="86"/>
    </row>
    <row r="1687" spans="1:2" s="73" customFormat="1" x14ac:dyDescent="0.25">
      <c r="A1687" s="86"/>
      <c r="B1687" s="86"/>
    </row>
    <row r="1688" spans="1:2" s="73" customFormat="1" x14ac:dyDescent="0.25">
      <c r="A1688" s="86"/>
      <c r="B1688" s="86"/>
    </row>
    <row r="1689" spans="1:2" s="73" customFormat="1" x14ac:dyDescent="0.25">
      <c r="A1689" s="86"/>
      <c r="B1689" s="86"/>
    </row>
    <row r="1690" spans="1:2" s="73" customFormat="1" x14ac:dyDescent="0.25">
      <c r="A1690" s="86"/>
      <c r="B1690" s="86"/>
    </row>
    <row r="1691" spans="1:2" s="73" customFormat="1" x14ac:dyDescent="0.25">
      <c r="A1691" s="86"/>
      <c r="B1691" s="86"/>
    </row>
    <row r="1692" spans="1:2" s="73" customFormat="1" x14ac:dyDescent="0.25">
      <c r="A1692" s="86"/>
      <c r="B1692" s="86"/>
    </row>
    <row r="1693" spans="1:2" s="73" customFormat="1" x14ac:dyDescent="0.25">
      <c r="A1693" s="86"/>
      <c r="B1693" s="86"/>
    </row>
    <row r="1694" spans="1:2" s="73" customFormat="1" x14ac:dyDescent="0.25">
      <c r="A1694" s="86"/>
      <c r="B1694" s="86"/>
    </row>
    <row r="1695" spans="1:2" s="73" customFormat="1" x14ac:dyDescent="0.25">
      <c r="A1695" s="86"/>
      <c r="B1695" s="86"/>
    </row>
    <row r="1696" spans="1:2" s="73" customFormat="1" x14ac:dyDescent="0.25">
      <c r="A1696" s="86"/>
      <c r="B1696" s="86"/>
    </row>
    <row r="1697" spans="1:2" s="73" customFormat="1" x14ac:dyDescent="0.25">
      <c r="A1697" s="86"/>
      <c r="B1697" s="86"/>
    </row>
    <row r="1698" spans="1:2" s="73" customFormat="1" x14ac:dyDescent="0.25">
      <c r="A1698" s="86"/>
      <c r="B1698" s="86"/>
    </row>
    <row r="1699" spans="1:2" s="73" customFormat="1" x14ac:dyDescent="0.25">
      <c r="A1699" s="86"/>
      <c r="B1699" s="86"/>
    </row>
    <row r="1700" spans="1:2" s="73" customFormat="1" x14ac:dyDescent="0.25">
      <c r="A1700" s="86"/>
      <c r="B1700" s="86"/>
    </row>
    <row r="1701" spans="1:2" s="73" customFormat="1" x14ac:dyDescent="0.25">
      <c r="A1701" s="86"/>
      <c r="B1701" s="86"/>
    </row>
    <row r="1702" spans="1:2" s="73" customFormat="1" x14ac:dyDescent="0.25">
      <c r="A1702" s="86"/>
      <c r="B1702" s="86"/>
    </row>
    <row r="1703" spans="1:2" s="73" customFormat="1" x14ac:dyDescent="0.25">
      <c r="A1703" s="86"/>
      <c r="B1703" s="86"/>
    </row>
    <row r="1704" spans="1:2" s="73" customFormat="1" x14ac:dyDescent="0.25">
      <c r="A1704" s="86"/>
      <c r="B1704" s="86"/>
    </row>
    <row r="1705" spans="1:2" s="73" customFormat="1" x14ac:dyDescent="0.25">
      <c r="A1705" s="86"/>
      <c r="B1705" s="86"/>
    </row>
    <row r="1706" spans="1:2" s="73" customFormat="1" x14ac:dyDescent="0.25">
      <c r="A1706" s="86"/>
      <c r="B1706" s="86"/>
    </row>
    <row r="1707" spans="1:2" s="73" customFormat="1" x14ac:dyDescent="0.25">
      <c r="A1707" s="86"/>
      <c r="B1707" s="86"/>
    </row>
    <row r="1708" spans="1:2" s="73" customFormat="1" x14ac:dyDescent="0.25">
      <c r="A1708" s="86"/>
      <c r="B1708" s="86"/>
    </row>
    <row r="1709" spans="1:2" s="73" customFormat="1" x14ac:dyDescent="0.25">
      <c r="A1709" s="86"/>
      <c r="B1709" s="86"/>
    </row>
    <row r="1710" spans="1:2" s="73" customFormat="1" x14ac:dyDescent="0.25">
      <c r="A1710" s="86"/>
      <c r="B1710" s="86"/>
    </row>
    <row r="1711" spans="1:2" s="73" customFormat="1" x14ac:dyDescent="0.25">
      <c r="A1711" s="86"/>
      <c r="B1711" s="86"/>
    </row>
    <row r="1712" spans="1:2" s="73" customFormat="1" x14ac:dyDescent="0.25">
      <c r="A1712" s="86"/>
      <c r="B1712" s="86"/>
    </row>
    <row r="1713" spans="1:2" s="73" customFormat="1" x14ac:dyDescent="0.25">
      <c r="A1713" s="86"/>
      <c r="B1713" s="86"/>
    </row>
    <row r="1714" spans="1:2" s="73" customFormat="1" x14ac:dyDescent="0.25">
      <c r="A1714" s="86"/>
      <c r="B1714" s="86"/>
    </row>
    <row r="1715" spans="1:2" s="73" customFormat="1" x14ac:dyDescent="0.25">
      <c r="A1715" s="86"/>
      <c r="B1715" s="86"/>
    </row>
    <row r="1716" spans="1:2" s="73" customFormat="1" x14ac:dyDescent="0.25">
      <c r="A1716" s="86"/>
      <c r="B1716" s="86"/>
    </row>
    <row r="1717" spans="1:2" s="73" customFormat="1" x14ac:dyDescent="0.25">
      <c r="A1717" s="86"/>
      <c r="B1717" s="86"/>
    </row>
    <row r="1718" spans="1:2" s="73" customFormat="1" x14ac:dyDescent="0.25">
      <c r="A1718" s="86"/>
      <c r="B1718" s="86"/>
    </row>
    <row r="1719" spans="1:2" s="73" customFormat="1" x14ac:dyDescent="0.25">
      <c r="A1719" s="86"/>
      <c r="B1719" s="86"/>
    </row>
    <row r="1720" spans="1:2" s="73" customFormat="1" x14ac:dyDescent="0.25">
      <c r="A1720" s="86"/>
      <c r="B1720" s="86"/>
    </row>
    <row r="1721" spans="1:2" s="73" customFormat="1" x14ac:dyDescent="0.25">
      <c r="A1721" s="86"/>
      <c r="B1721" s="86"/>
    </row>
    <row r="1722" spans="1:2" s="73" customFormat="1" x14ac:dyDescent="0.25">
      <c r="A1722" s="86"/>
      <c r="B1722" s="86"/>
    </row>
    <row r="1723" spans="1:2" s="73" customFormat="1" x14ac:dyDescent="0.25">
      <c r="A1723" s="86"/>
      <c r="B1723" s="86"/>
    </row>
    <row r="1724" spans="1:2" s="73" customFormat="1" x14ac:dyDescent="0.25">
      <c r="A1724" s="86"/>
      <c r="B1724" s="86"/>
    </row>
    <row r="1725" spans="1:2" s="73" customFormat="1" x14ac:dyDescent="0.25">
      <c r="A1725" s="86"/>
      <c r="B1725" s="86"/>
    </row>
    <row r="1726" spans="1:2" s="73" customFormat="1" x14ac:dyDescent="0.25">
      <c r="A1726" s="86"/>
      <c r="B1726" s="86"/>
    </row>
    <row r="1727" spans="1:2" s="73" customFormat="1" x14ac:dyDescent="0.25">
      <c r="A1727" s="86"/>
      <c r="B1727" s="86"/>
    </row>
    <row r="1728" spans="1:2" s="73" customFormat="1" x14ac:dyDescent="0.25">
      <c r="A1728" s="86"/>
      <c r="B1728" s="86"/>
    </row>
    <row r="1729" spans="1:2" s="73" customFormat="1" x14ac:dyDescent="0.25">
      <c r="A1729" s="86"/>
      <c r="B1729" s="86"/>
    </row>
    <row r="1730" spans="1:2" s="73" customFormat="1" x14ac:dyDescent="0.25">
      <c r="A1730" s="86"/>
      <c r="B1730" s="86"/>
    </row>
    <row r="1731" spans="1:2" s="73" customFormat="1" x14ac:dyDescent="0.25">
      <c r="A1731" s="86"/>
      <c r="B1731" s="86"/>
    </row>
    <row r="1732" spans="1:2" s="73" customFormat="1" x14ac:dyDescent="0.25">
      <c r="A1732" s="86"/>
      <c r="B1732" s="86"/>
    </row>
    <row r="1733" spans="1:2" s="73" customFormat="1" x14ac:dyDescent="0.25">
      <c r="A1733" s="86"/>
      <c r="B1733" s="86"/>
    </row>
    <row r="1734" spans="1:2" s="73" customFormat="1" x14ac:dyDescent="0.25">
      <c r="A1734" s="86"/>
      <c r="B1734" s="86"/>
    </row>
    <row r="1735" spans="1:2" s="73" customFormat="1" x14ac:dyDescent="0.25">
      <c r="A1735" s="86"/>
      <c r="B1735" s="86"/>
    </row>
    <row r="1736" spans="1:2" s="73" customFormat="1" x14ac:dyDescent="0.25">
      <c r="A1736" s="86"/>
      <c r="B1736" s="86"/>
    </row>
    <row r="1737" spans="1:2" s="73" customFormat="1" x14ac:dyDescent="0.25">
      <c r="A1737" s="86"/>
      <c r="B1737" s="86"/>
    </row>
    <row r="1738" spans="1:2" s="73" customFormat="1" x14ac:dyDescent="0.25">
      <c r="A1738" s="86"/>
      <c r="B1738" s="86"/>
    </row>
    <row r="1739" spans="1:2" s="73" customFormat="1" x14ac:dyDescent="0.25">
      <c r="A1739" s="86"/>
      <c r="B1739" s="86"/>
    </row>
    <row r="1740" spans="1:2" s="73" customFormat="1" x14ac:dyDescent="0.25">
      <c r="A1740" s="86"/>
      <c r="B1740" s="86"/>
    </row>
    <row r="1741" spans="1:2" s="73" customFormat="1" x14ac:dyDescent="0.25">
      <c r="A1741" s="86"/>
      <c r="B1741" s="86"/>
    </row>
    <row r="1742" spans="1:2" s="73" customFormat="1" x14ac:dyDescent="0.25">
      <c r="A1742" s="86"/>
      <c r="B1742" s="86"/>
    </row>
    <row r="1743" spans="1:2" s="73" customFormat="1" x14ac:dyDescent="0.25">
      <c r="A1743" s="86"/>
      <c r="B1743" s="86"/>
    </row>
    <row r="1744" spans="1:2" s="73" customFormat="1" x14ac:dyDescent="0.25">
      <c r="A1744" s="86"/>
      <c r="B1744" s="86"/>
    </row>
    <row r="1745" spans="1:2" s="73" customFormat="1" x14ac:dyDescent="0.25">
      <c r="A1745" s="86"/>
      <c r="B1745" s="86"/>
    </row>
    <row r="1746" spans="1:2" s="73" customFormat="1" x14ac:dyDescent="0.25">
      <c r="A1746" s="86"/>
      <c r="B1746" s="86"/>
    </row>
    <row r="1747" spans="1:2" s="73" customFormat="1" x14ac:dyDescent="0.25">
      <c r="A1747" s="86"/>
      <c r="B1747" s="86"/>
    </row>
    <row r="1748" spans="1:2" s="73" customFormat="1" x14ac:dyDescent="0.25">
      <c r="A1748" s="86"/>
      <c r="B1748" s="86"/>
    </row>
    <row r="1749" spans="1:2" s="73" customFormat="1" x14ac:dyDescent="0.25">
      <c r="A1749" s="86"/>
      <c r="B1749" s="86"/>
    </row>
    <row r="1750" spans="1:2" s="73" customFormat="1" x14ac:dyDescent="0.25">
      <c r="A1750" s="86"/>
      <c r="B1750" s="86"/>
    </row>
    <row r="1751" spans="1:2" s="73" customFormat="1" x14ac:dyDescent="0.25">
      <c r="A1751" s="86"/>
      <c r="B1751" s="86"/>
    </row>
    <row r="1752" spans="1:2" s="73" customFormat="1" x14ac:dyDescent="0.25">
      <c r="A1752" s="86"/>
      <c r="B1752" s="86"/>
    </row>
    <row r="1753" spans="1:2" s="73" customFormat="1" x14ac:dyDescent="0.25">
      <c r="A1753" s="86"/>
      <c r="B1753" s="86"/>
    </row>
    <row r="1754" spans="1:2" s="73" customFormat="1" x14ac:dyDescent="0.25">
      <c r="A1754" s="86"/>
      <c r="B1754" s="86"/>
    </row>
    <row r="1755" spans="1:2" s="73" customFormat="1" x14ac:dyDescent="0.25">
      <c r="A1755" s="86"/>
      <c r="B1755" s="86"/>
    </row>
    <row r="1756" spans="1:2" s="73" customFormat="1" x14ac:dyDescent="0.25">
      <c r="A1756" s="86"/>
      <c r="B1756" s="86"/>
    </row>
    <row r="1757" spans="1:2" s="73" customFormat="1" x14ac:dyDescent="0.25">
      <c r="A1757" s="86"/>
      <c r="B1757" s="86"/>
    </row>
    <row r="1758" spans="1:2" s="73" customFormat="1" x14ac:dyDescent="0.25">
      <c r="A1758" s="86"/>
      <c r="B1758" s="86"/>
    </row>
    <row r="1759" spans="1:2" s="73" customFormat="1" x14ac:dyDescent="0.25">
      <c r="A1759" s="86"/>
      <c r="B1759" s="86"/>
    </row>
    <row r="1760" spans="1:2" s="73" customFormat="1" x14ac:dyDescent="0.25">
      <c r="A1760" s="86"/>
      <c r="B1760" s="86"/>
    </row>
    <row r="1761" spans="1:2" s="73" customFormat="1" x14ac:dyDescent="0.25">
      <c r="A1761" s="86"/>
      <c r="B1761" s="86"/>
    </row>
    <row r="1762" spans="1:2" s="73" customFormat="1" x14ac:dyDescent="0.25">
      <c r="A1762" s="86"/>
      <c r="B1762" s="86"/>
    </row>
    <row r="1763" spans="1:2" s="73" customFormat="1" x14ac:dyDescent="0.25">
      <c r="A1763" s="86"/>
      <c r="B1763" s="86"/>
    </row>
    <row r="1764" spans="1:2" s="73" customFormat="1" x14ac:dyDescent="0.25">
      <c r="A1764" s="86"/>
      <c r="B1764" s="86"/>
    </row>
    <row r="1765" spans="1:2" s="73" customFormat="1" x14ac:dyDescent="0.25">
      <c r="A1765" s="86"/>
      <c r="B1765" s="86"/>
    </row>
    <row r="1766" spans="1:2" s="73" customFormat="1" x14ac:dyDescent="0.25">
      <c r="A1766" s="86"/>
      <c r="B1766" s="86"/>
    </row>
    <row r="1767" spans="1:2" s="73" customFormat="1" x14ac:dyDescent="0.25">
      <c r="A1767" s="86"/>
      <c r="B1767" s="86"/>
    </row>
    <row r="1768" spans="1:2" s="73" customFormat="1" x14ac:dyDescent="0.25">
      <c r="A1768" s="86"/>
      <c r="B1768" s="86"/>
    </row>
    <row r="1769" spans="1:2" s="73" customFormat="1" x14ac:dyDescent="0.25">
      <c r="A1769" s="86"/>
      <c r="B1769" s="86"/>
    </row>
    <row r="1770" spans="1:2" s="73" customFormat="1" x14ac:dyDescent="0.25">
      <c r="A1770" s="86"/>
      <c r="B1770" s="86"/>
    </row>
    <row r="1771" spans="1:2" s="73" customFormat="1" x14ac:dyDescent="0.25">
      <c r="A1771" s="86"/>
      <c r="B1771" s="86"/>
    </row>
    <row r="1772" spans="1:2" s="73" customFormat="1" x14ac:dyDescent="0.25">
      <c r="A1772" s="86"/>
      <c r="B1772" s="86"/>
    </row>
    <row r="1773" spans="1:2" s="73" customFormat="1" x14ac:dyDescent="0.25">
      <c r="A1773" s="86"/>
      <c r="B1773" s="86"/>
    </row>
    <row r="1774" spans="1:2" s="73" customFormat="1" x14ac:dyDescent="0.25">
      <c r="A1774" s="86"/>
      <c r="B1774" s="86"/>
    </row>
    <row r="1775" spans="1:2" s="73" customFormat="1" x14ac:dyDescent="0.25">
      <c r="A1775" s="86"/>
      <c r="B1775" s="86"/>
    </row>
    <row r="1776" spans="1:2" s="73" customFormat="1" x14ac:dyDescent="0.25">
      <c r="A1776" s="86"/>
      <c r="B1776" s="86"/>
    </row>
    <row r="1777" spans="1:2" s="73" customFormat="1" x14ac:dyDescent="0.25">
      <c r="A1777" s="86"/>
      <c r="B1777" s="86"/>
    </row>
    <row r="1778" spans="1:2" s="73" customFormat="1" x14ac:dyDescent="0.25">
      <c r="A1778" s="86"/>
      <c r="B1778" s="86"/>
    </row>
    <row r="1779" spans="1:2" s="73" customFormat="1" x14ac:dyDescent="0.25">
      <c r="A1779" s="86"/>
      <c r="B1779" s="86"/>
    </row>
    <row r="1780" spans="1:2" s="73" customFormat="1" x14ac:dyDescent="0.25">
      <c r="A1780" s="86"/>
      <c r="B1780" s="86"/>
    </row>
    <row r="1781" spans="1:2" s="73" customFormat="1" x14ac:dyDescent="0.25">
      <c r="A1781" s="86"/>
      <c r="B1781" s="86"/>
    </row>
    <row r="1782" spans="1:2" s="73" customFormat="1" x14ac:dyDescent="0.25">
      <c r="A1782" s="86"/>
      <c r="B1782" s="86"/>
    </row>
    <row r="1783" spans="1:2" s="73" customFormat="1" x14ac:dyDescent="0.25">
      <c r="A1783" s="86"/>
      <c r="B1783" s="86"/>
    </row>
    <row r="1784" spans="1:2" s="73" customFormat="1" x14ac:dyDescent="0.25">
      <c r="A1784" s="86"/>
      <c r="B1784" s="86"/>
    </row>
    <row r="1785" spans="1:2" s="73" customFormat="1" x14ac:dyDescent="0.25">
      <c r="A1785" s="86"/>
      <c r="B1785" s="86"/>
    </row>
    <row r="1786" spans="1:2" s="73" customFormat="1" x14ac:dyDescent="0.25">
      <c r="A1786" s="86"/>
      <c r="B1786" s="86"/>
    </row>
    <row r="1787" spans="1:2" s="73" customFormat="1" x14ac:dyDescent="0.25">
      <c r="A1787" s="86"/>
      <c r="B1787" s="86"/>
    </row>
    <row r="1788" spans="1:2" s="73" customFormat="1" x14ac:dyDescent="0.25">
      <c r="A1788" s="86"/>
      <c r="B1788" s="86"/>
    </row>
    <row r="1789" spans="1:2" s="73" customFormat="1" x14ac:dyDescent="0.25">
      <c r="A1789" s="86"/>
      <c r="B1789" s="86"/>
    </row>
    <row r="1790" spans="1:2" s="73" customFormat="1" x14ac:dyDescent="0.25">
      <c r="A1790" s="86"/>
      <c r="B1790" s="86"/>
    </row>
    <row r="1791" spans="1:2" s="73" customFormat="1" x14ac:dyDescent="0.25">
      <c r="A1791" s="86"/>
      <c r="B1791" s="86"/>
    </row>
    <row r="1792" spans="1:2" s="73" customFormat="1" x14ac:dyDescent="0.25">
      <c r="A1792" s="86"/>
      <c r="B1792" s="86"/>
    </row>
    <row r="1793" spans="1:2" s="73" customFormat="1" x14ac:dyDescent="0.25">
      <c r="A1793" s="86"/>
      <c r="B1793" s="86"/>
    </row>
    <row r="1794" spans="1:2" s="73" customFormat="1" x14ac:dyDescent="0.25">
      <c r="A1794" s="86"/>
      <c r="B1794" s="86"/>
    </row>
    <row r="1795" spans="1:2" s="73" customFormat="1" x14ac:dyDescent="0.25">
      <c r="A1795" s="86"/>
      <c r="B1795" s="86"/>
    </row>
    <row r="1796" spans="1:2" s="73" customFormat="1" x14ac:dyDescent="0.25">
      <c r="A1796" s="86"/>
      <c r="B1796" s="86"/>
    </row>
    <row r="1797" spans="1:2" s="73" customFormat="1" x14ac:dyDescent="0.25">
      <c r="A1797" s="86"/>
      <c r="B1797" s="86"/>
    </row>
    <row r="1798" spans="1:2" s="73" customFormat="1" x14ac:dyDescent="0.25">
      <c r="A1798" s="86"/>
      <c r="B1798" s="86"/>
    </row>
    <row r="1799" spans="1:2" s="73" customFormat="1" x14ac:dyDescent="0.25">
      <c r="A1799" s="86"/>
      <c r="B1799" s="86"/>
    </row>
    <row r="1800" spans="1:2" s="73" customFormat="1" x14ac:dyDescent="0.25">
      <c r="A1800" s="86"/>
      <c r="B1800" s="86"/>
    </row>
    <row r="1801" spans="1:2" s="73" customFormat="1" x14ac:dyDescent="0.25">
      <c r="A1801" s="86"/>
      <c r="B1801" s="86"/>
    </row>
    <row r="1802" spans="1:2" s="73" customFormat="1" x14ac:dyDescent="0.25">
      <c r="A1802" s="86"/>
      <c r="B1802" s="86"/>
    </row>
    <row r="1803" spans="1:2" s="73" customFormat="1" x14ac:dyDescent="0.25">
      <c r="A1803" s="86"/>
      <c r="B1803" s="86"/>
    </row>
    <row r="1804" spans="1:2" s="73" customFormat="1" x14ac:dyDescent="0.25">
      <c r="A1804" s="86"/>
      <c r="B1804" s="86"/>
    </row>
    <row r="1805" spans="1:2" s="73" customFormat="1" x14ac:dyDescent="0.25">
      <c r="A1805" s="86"/>
      <c r="B1805" s="86"/>
    </row>
    <row r="1806" spans="1:2" s="73" customFormat="1" x14ac:dyDescent="0.25">
      <c r="A1806" s="86"/>
      <c r="B1806" s="86"/>
    </row>
    <row r="1807" spans="1:2" s="73" customFormat="1" x14ac:dyDescent="0.25">
      <c r="A1807" s="86"/>
      <c r="B1807" s="86"/>
    </row>
    <row r="1808" spans="1:2" s="73" customFormat="1" x14ac:dyDescent="0.25">
      <c r="A1808" s="86"/>
      <c r="B1808" s="86"/>
    </row>
    <row r="1809" spans="1:2" s="73" customFormat="1" x14ac:dyDescent="0.25">
      <c r="A1809" s="86"/>
      <c r="B1809" s="86"/>
    </row>
    <row r="1810" spans="1:2" s="73" customFormat="1" x14ac:dyDescent="0.25">
      <c r="A1810" s="86"/>
      <c r="B1810" s="86"/>
    </row>
    <row r="1811" spans="1:2" s="73" customFormat="1" x14ac:dyDescent="0.25">
      <c r="A1811" s="86"/>
      <c r="B1811" s="86"/>
    </row>
    <row r="1812" spans="1:2" s="73" customFormat="1" x14ac:dyDescent="0.25">
      <c r="A1812" s="86"/>
      <c r="B1812" s="86"/>
    </row>
    <row r="1813" spans="1:2" s="73" customFormat="1" x14ac:dyDescent="0.25">
      <c r="A1813" s="86"/>
      <c r="B1813" s="86"/>
    </row>
    <row r="1814" spans="1:2" s="73" customFormat="1" x14ac:dyDescent="0.25">
      <c r="A1814" s="86"/>
      <c r="B1814" s="86"/>
    </row>
    <row r="1815" spans="1:2" s="73" customFormat="1" x14ac:dyDescent="0.25">
      <c r="A1815" s="86"/>
      <c r="B1815" s="86"/>
    </row>
    <row r="1816" spans="1:2" s="73" customFormat="1" x14ac:dyDescent="0.25">
      <c r="A1816" s="86"/>
      <c r="B1816" s="86"/>
    </row>
    <row r="1817" spans="1:2" s="73" customFormat="1" x14ac:dyDescent="0.25">
      <c r="A1817" s="86"/>
      <c r="B1817" s="86"/>
    </row>
    <row r="1818" spans="1:2" s="73" customFormat="1" x14ac:dyDescent="0.25">
      <c r="A1818" s="86"/>
      <c r="B1818" s="86"/>
    </row>
    <row r="1819" spans="1:2" s="73" customFormat="1" x14ac:dyDescent="0.25">
      <c r="A1819" s="86"/>
      <c r="B1819" s="86"/>
    </row>
    <row r="1820" spans="1:2" s="73" customFormat="1" x14ac:dyDescent="0.25">
      <c r="A1820" s="86"/>
      <c r="B1820" s="86"/>
    </row>
    <row r="1821" spans="1:2" s="73" customFormat="1" x14ac:dyDescent="0.25">
      <c r="A1821" s="86"/>
      <c r="B1821" s="86"/>
    </row>
    <row r="1822" spans="1:2" s="73" customFormat="1" x14ac:dyDescent="0.25">
      <c r="A1822" s="86"/>
      <c r="B1822" s="86"/>
    </row>
    <row r="1823" spans="1:2" s="73" customFormat="1" x14ac:dyDescent="0.25">
      <c r="A1823" s="86"/>
      <c r="B1823" s="86"/>
    </row>
    <row r="1824" spans="1:2" s="73" customFormat="1" x14ac:dyDescent="0.25">
      <c r="A1824" s="86"/>
      <c r="B1824" s="86"/>
    </row>
    <row r="1825" spans="1:2" s="73" customFormat="1" x14ac:dyDescent="0.25">
      <c r="A1825" s="86"/>
      <c r="B1825" s="86"/>
    </row>
    <row r="1826" spans="1:2" s="73" customFormat="1" x14ac:dyDescent="0.25">
      <c r="A1826" s="86"/>
      <c r="B1826" s="86"/>
    </row>
    <row r="1827" spans="1:2" s="73" customFormat="1" x14ac:dyDescent="0.25">
      <c r="A1827" s="86"/>
      <c r="B1827" s="86"/>
    </row>
    <row r="1828" spans="1:2" s="73" customFormat="1" x14ac:dyDescent="0.25">
      <c r="A1828" s="86"/>
      <c r="B1828" s="86"/>
    </row>
    <row r="1829" spans="1:2" s="73" customFormat="1" x14ac:dyDescent="0.25">
      <c r="A1829" s="86"/>
      <c r="B1829" s="86"/>
    </row>
    <row r="1830" spans="1:2" s="73" customFormat="1" x14ac:dyDescent="0.25">
      <c r="A1830" s="86"/>
      <c r="B1830" s="86"/>
    </row>
    <row r="1831" spans="1:2" s="73" customFormat="1" x14ac:dyDescent="0.25">
      <c r="A1831" s="86"/>
      <c r="B1831" s="86"/>
    </row>
    <row r="1832" spans="1:2" s="73" customFormat="1" x14ac:dyDescent="0.25">
      <c r="A1832" s="86"/>
      <c r="B1832" s="86"/>
    </row>
    <row r="1833" spans="1:2" s="73" customFormat="1" x14ac:dyDescent="0.25">
      <c r="A1833" s="86"/>
      <c r="B1833" s="86"/>
    </row>
    <row r="1834" spans="1:2" s="73" customFormat="1" x14ac:dyDescent="0.25">
      <c r="A1834" s="86"/>
      <c r="B1834" s="86"/>
    </row>
    <row r="1835" spans="1:2" s="73" customFormat="1" x14ac:dyDescent="0.25">
      <c r="A1835" s="86"/>
      <c r="B1835" s="86"/>
    </row>
    <row r="1836" spans="1:2" s="73" customFormat="1" x14ac:dyDescent="0.25">
      <c r="A1836" s="86"/>
      <c r="B1836" s="86"/>
    </row>
    <row r="1837" spans="1:2" s="73" customFormat="1" x14ac:dyDescent="0.25">
      <c r="A1837" s="86"/>
      <c r="B1837" s="86"/>
    </row>
    <row r="1838" spans="1:2" s="73" customFormat="1" x14ac:dyDescent="0.25">
      <c r="A1838" s="86"/>
      <c r="B1838" s="86"/>
    </row>
    <row r="1839" spans="1:2" s="73" customFormat="1" x14ac:dyDescent="0.25">
      <c r="A1839" s="86"/>
      <c r="B1839" s="86"/>
    </row>
    <row r="1840" spans="1:2" s="73" customFormat="1" x14ac:dyDescent="0.25">
      <c r="A1840" s="86"/>
      <c r="B1840" s="86"/>
    </row>
    <row r="1841" spans="1:2" s="73" customFormat="1" x14ac:dyDescent="0.25">
      <c r="A1841" s="86"/>
      <c r="B1841" s="86"/>
    </row>
    <row r="1842" spans="1:2" s="73" customFormat="1" x14ac:dyDescent="0.25">
      <c r="A1842" s="86"/>
      <c r="B1842" s="86"/>
    </row>
    <row r="1843" spans="1:2" s="73" customFormat="1" x14ac:dyDescent="0.25">
      <c r="A1843" s="86"/>
      <c r="B1843" s="86"/>
    </row>
    <row r="1844" spans="1:2" s="73" customFormat="1" x14ac:dyDescent="0.25">
      <c r="A1844" s="86"/>
      <c r="B1844" s="86"/>
    </row>
    <row r="1845" spans="1:2" s="73" customFormat="1" x14ac:dyDescent="0.25">
      <c r="A1845" s="86"/>
      <c r="B1845" s="86"/>
    </row>
    <row r="1846" spans="1:2" s="73" customFormat="1" x14ac:dyDescent="0.25">
      <c r="A1846" s="86"/>
      <c r="B1846" s="86"/>
    </row>
    <row r="1847" spans="1:2" s="73" customFormat="1" x14ac:dyDescent="0.25">
      <c r="A1847" s="86"/>
      <c r="B1847" s="86"/>
    </row>
    <row r="1848" spans="1:2" s="73" customFormat="1" x14ac:dyDescent="0.25">
      <c r="A1848" s="86"/>
      <c r="B1848" s="86"/>
    </row>
    <row r="1849" spans="1:2" s="73" customFormat="1" x14ac:dyDescent="0.25">
      <c r="A1849" s="86"/>
      <c r="B1849" s="86"/>
    </row>
    <row r="1850" spans="1:2" s="73" customFormat="1" x14ac:dyDescent="0.25">
      <c r="A1850" s="86"/>
      <c r="B1850" s="86"/>
    </row>
    <row r="1851" spans="1:2" s="73" customFormat="1" x14ac:dyDescent="0.25">
      <c r="A1851" s="86"/>
      <c r="B1851" s="86"/>
    </row>
    <row r="1852" spans="1:2" s="73" customFormat="1" x14ac:dyDescent="0.25">
      <c r="A1852" s="86"/>
      <c r="B1852" s="86"/>
    </row>
    <row r="1853" spans="1:2" s="73" customFormat="1" x14ac:dyDescent="0.25">
      <c r="A1853" s="86"/>
      <c r="B1853" s="86"/>
    </row>
    <row r="1854" spans="1:2" s="73" customFormat="1" x14ac:dyDescent="0.25">
      <c r="A1854" s="86"/>
      <c r="B1854" s="86"/>
    </row>
    <row r="1855" spans="1:2" s="73" customFormat="1" x14ac:dyDescent="0.25">
      <c r="A1855" s="86"/>
      <c r="B1855" s="86"/>
    </row>
    <row r="1856" spans="1:2" s="73" customFormat="1" x14ac:dyDescent="0.25">
      <c r="A1856" s="86"/>
      <c r="B1856" s="86"/>
    </row>
    <row r="1857" spans="1:2" s="73" customFormat="1" x14ac:dyDescent="0.25">
      <c r="A1857" s="86"/>
      <c r="B1857" s="86"/>
    </row>
    <row r="1858" spans="1:2" s="73" customFormat="1" x14ac:dyDescent="0.25">
      <c r="A1858" s="86"/>
      <c r="B1858" s="86"/>
    </row>
    <row r="1859" spans="1:2" s="73" customFormat="1" x14ac:dyDescent="0.25">
      <c r="A1859" s="86"/>
      <c r="B1859" s="86"/>
    </row>
    <row r="1860" spans="1:2" s="73" customFormat="1" x14ac:dyDescent="0.25">
      <c r="A1860" s="86"/>
      <c r="B1860" s="86"/>
    </row>
    <row r="1861" spans="1:2" s="73" customFormat="1" x14ac:dyDescent="0.25">
      <c r="A1861" s="86"/>
      <c r="B1861" s="86"/>
    </row>
    <row r="1862" spans="1:2" s="73" customFormat="1" x14ac:dyDescent="0.25">
      <c r="A1862" s="86"/>
      <c r="B1862" s="86"/>
    </row>
    <row r="1863" spans="1:2" s="73" customFormat="1" x14ac:dyDescent="0.25">
      <c r="A1863" s="86"/>
      <c r="B1863" s="86"/>
    </row>
    <row r="1864" spans="1:2" s="73" customFormat="1" x14ac:dyDescent="0.25">
      <c r="A1864" s="86"/>
      <c r="B1864" s="86"/>
    </row>
    <row r="1865" spans="1:2" s="73" customFormat="1" x14ac:dyDescent="0.25">
      <c r="A1865" s="86"/>
      <c r="B1865" s="86"/>
    </row>
    <row r="1866" spans="1:2" s="73" customFormat="1" x14ac:dyDescent="0.25">
      <c r="A1866" s="86"/>
      <c r="B1866" s="86"/>
    </row>
    <row r="1867" spans="1:2" s="73" customFormat="1" x14ac:dyDescent="0.25">
      <c r="A1867" s="86"/>
      <c r="B1867" s="86"/>
    </row>
    <row r="1868" spans="1:2" s="73" customFormat="1" x14ac:dyDescent="0.25">
      <c r="A1868" s="86"/>
      <c r="B1868" s="86"/>
    </row>
    <row r="1869" spans="1:2" s="73" customFormat="1" x14ac:dyDescent="0.25">
      <c r="A1869" s="86"/>
      <c r="B1869" s="86"/>
    </row>
    <row r="1870" spans="1:2" s="73" customFormat="1" x14ac:dyDescent="0.25">
      <c r="A1870" s="86"/>
      <c r="B1870" s="86"/>
    </row>
    <row r="1871" spans="1:2" s="73" customFormat="1" x14ac:dyDescent="0.25">
      <c r="A1871" s="86"/>
      <c r="B1871" s="86"/>
    </row>
    <row r="1872" spans="1:2" s="73" customFormat="1" x14ac:dyDescent="0.25">
      <c r="A1872" s="86"/>
      <c r="B1872" s="86"/>
    </row>
    <row r="1873" spans="1:2" s="73" customFormat="1" x14ac:dyDescent="0.25">
      <c r="A1873" s="86"/>
      <c r="B1873" s="86"/>
    </row>
    <row r="1874" spans="1:2" s="73" customFormat="1" x14ac:dyDescent="0.25">
      <c r="A1874" s="86"/>
      <c r="B1874" s="86"/>
    </row>
    <row r="1875" spans="1:2" s="73" customFormat="1" x14ac:dyDescent="0.25">
      <c r="A1875" s="86"/>
      <c r="B1875" s="86"/>
    </row>
    <row r="1876" spans="1:2" s="73" customFormat="1" x14ac:dyDescent="0.25">
      <c r="A1876" s="86"/>
      <c r="B1876" s="86"/>
    </row>
    <row r="1877" spans="1:2" s="73" customFormat="1" x14ac:dyDescent="0.25">
      <c r="A1877" s="86"/>
      <c r="B1877" s="86"/>
    </row>
    <row r="1878" spans="1:2" s="73" customFormat="1" x14ac:dyDescent="0.25">
      <c r="A1878" s="86"/>
      <c r="B1878" s="86"/>
    </row>
    <row r="1879" spans="1:2" s="73" customFormat="1" x14ac:dyDescent="0.25">
      <c r="A1879" s="86"/>
      <c r="B1879" s="86"/>
    </row>
    <row r="1880" spans="1:2" s="73" customFormat="1" x14ac:dyDescent="0.25">
      <c r="A1880" s="86"/>
      <c r="B1880" s="86"/>
    </row>
    <row r="1881" spans="1:2" s="73" customFormat="1" x14ac:dyDescent="0.25">
      <c r="A1881" s="86"/>
      <c r="B1881" s="86"/>
    </row>
    <row r="1882" spans="1:2" s="73" customFormat="1" x14ac:dyDescent="0.25">
      <c r="A1882" s="86"/>
      <c r="B1882" s="86"/>
    </row>
    <row r="1883" spans="1:2" s="73" customFormat="1" x14ac:dyDescent="0.25">
      <c r="A1883" s="86"/>
      <c r="B1883" s="86"/>
    </row>
    <row r="1884" spans="1:2" s="73" customFormat="1" x14ac:dyDescent="0.25">
      <c r="A1884" s="86"/>
      <c r="B1884" s="86"/>
    </row>
    <row r="1885" spans="1:2" s="73" customFormat="1" x14ac:dyDescent="0.25">
      <c r="A1885" s="86"/>
      <c r="B1885" s="86"/>
    </row>
    <row r="1886" spans="1:2" s="73" customFormat="1" x14ac:dyDescent="0.25">
      <c r="A1886" s="86"/>
      <c r="B1886" s="86"/>
    </row>
    <row r="1887" spans="1:2" s="73" customFormat="1" x14ac:dyDescent="0.25">
      <c r="A1887" s="86"/>
      <c r="B1887" s="86"/>
    </row>
    <row r="1888" spans="1:2" s="73" customFormat="1" x14ac:dyDescent="0.25">
      <c r="A1888" s="86"/>
      <c r="B1888" s="86"/>
    </row>
    <row r="1889" spans="1:2" s="73" customFormat="1" x14ac:dyDescent="0.25">
      <c r="A1889" s="86"/>
      <c r="B1889" s="86"/>
    </row>
    <row r="1890" spans="1:2" s="73" customFormat="1" x14ac:dyDescent="0.25">
      <c r="A1890" s="86"/>
      <c r="B1890" s="86"/>
    </row>
    <row r="1891" spans="1:2" s="73" customFormat="1" x14ac:dyDescent="0.25">
      <c r="A1891" s="86"/>
      <c r="B1891" s="86"/>
    </row>
    <row r="1892" spans="1:2" s="73" customFormat="1" x14ac:dyDescent="0.25">
      <c r="A1892" s="86"/>
      <c r="B1892" s="86"/>
    </row>
    <row r="1893" spans="1:2" s="73" customFormat="1" x14ac:dyDescent="0.25">
      <c r="A1893" s="86"/>
      <c r="B1893" s="86"/>
    </row>
    <row r="1894" spans="1:2" s="73" customFormat="1" x14ac:dyDescent="0.25">
      <c r="A1894" s="86"/>
      <c r="B1894" s="86"/>
    </row>
    <row r="1895" spans="1:2" s="73" customFormat="1" x14ac:dyDescent="0.25">
      <c r="A1895" s="86"/>
      <c r="B1895" s="86"/>
    </row>
    <row r="1896" spans="1:2" s="73" customFormat="1" x14ac:dyDescent="0.25">
      <c r="A1896" s="86"/>
      <c r="B1896" s="86"/>
    </row>
    <row r="1897" spans="1:2" s="73" customFormat="1" x14ac:dyDescent="0.25">
      <c r="A1897" s="86"/>
      <c r="B1897" s="86"/>
    </row>
    <row r="1898" spans="1:2" s="73" customFormat="1" x14ac:dyDescent="0.25">
      <c r="A1898" s="86"/>
      <c r="B1898" s="86"/>
    </row>
    <row r="1899" spans="1:2" s="73" customFormat="1" x14ac:dyDescent="0.25">
      <c r="A1899" s="86"/>
      <c r="B1899" s="86"/>
    </row>
    <row r="1900" spans="1:2" s="73" customFormat="1" x14ac:dyDescent="0.25">
      <c r="A1900" s="86"/>
      <c r="B1900" s="86"/>
    </row>
    <row r="1901" spans="1:2" s="73" customFormat="1" x14ac:dyDescent="0.25">
      <c r="A1901" s="86"/>
      <c r="B1901" s="86"/>
    </row>
    <row r="1902" spans="1:2" s="73" customFormat="1" x14ac:dyDescent="0.25">
      <c r="A1902" s="86"/>
      <c r="B1902" s="86"/>
    </row>
    <row r="1903" spans="1:2" s="73" customFormat="1" x14ac:dyDescent="0.25">
      <c r="A1903" s="86"/>
      <c r="B1903" s="86"/>
    </row>
    <row r="1904" spans="1:2" s="73" customFormat="1" x14ac:dyDescent="0.25">
      <c r="A1904" s="86"/>
      <c r="B1904" s="86"/>
    </row>
    <row r="1905" spans="1:2" s="73" customFormat="1" x14ac:dyDescent="0.25">
      <c r="A1905" s="86"/>
      <c r="B1905" s="86"/>
    </row>
    <row r="1906" spans="1:2" s="73" customFormat="1" x14ac:dyDescent="0.25">
      <c r="A1906" s="86"/>
      <c r="B1906" s="86"/>
    </row>
    <row r="1907" spans="1:2" s="73" customFormat="1" x14ac:dyDescent="0.25">
      <c r="A1907" s="86"/>
      <c r="B1907" s="86"/>
    </row>
    <row r="1908" spans="1:2" s="73" customFormat="1" x14ac:dyDescent="0.25">
      <c r="A1908" s="86"/>
      <c r="B1908" s="86"/>
    </row>
    <row r="1909" spans="1:2" s="73" customFormat="1" x14ac:dyDescent="0.25">
      <c r="A1909" s="86"/>
      <c r="B1909" s="86"/>
    </row>
    <row r="1910" spans="1:2" s="73" customFormat="1" x14ac:dyDescent="0.25">
      <c r="A1910" s="86"/>
      <c r="B1910" s="86"/>
    </row>
    <row r="1911" spans="1:2" s="73" customFormat="1" x14ac:dyDescent="0.25">
      <c r="A1911" s="86"/>
      <c r="B1911" s="86"/>
    </row>
    <row r="1912" spans="1:2" s="73" customFormat="1" x14ac:dyDescent="0.25">
      <c r="A1912" s="86"/>
      <c r="B1912" s="86"/>
    </row>
    <row r="1913" spans="1:2" s="73" customFormat="1" x14ac:dyDescent="0.25">
      <c r="A1913" s="86"/>
      <c r="B1913" s="86"/>
    </row>
    <row r="1914" spans="1:2" s="73" customFormat="1" x14ac:dyDescent="0.25">
      <c r="A1914" s="86"/>
      <c r="B1914" s="86"/>
    </row>
    <row r="1915" spans="1:2" s="73" customFormat="1" x14ac:dyDescent="0.25">
      <c r="A1915" s="86"/>
      <c r="B1915" s="86"/>
    </row>
    <row r="1916" spans="1:2" s="73" customFormat="1" x14ac:dyDescent="0.25">
      <c r="A1916" s="86"/>
      <c r="B1916" s="86"/>
    </row>
    <row r="1917" spans="1:2" s="73" customFormat="1" x14ac:dyDescent="0.25">
      <c r="A1917" s="86"/>
      <c r="B1917" s="86"/>
    </row>
    <row r="1918" spans="1:2" s="73" customFormat="1" x14ac:dyDescent="0.25">
      <c r="A1918" s="86"/>
      <c r="B1918" s="86"/>
    </row>
    <row r="1919" spans="1:2" s="73" customFormat="1" x14ac:dyDescent="0.25">
      <c r="A1919" s="86"/>
      <c r="B1919" s="86"/>
    </row>
    <row r="1920" spans="1:2" s="73" customFormat="1" x14ac:dyDescent="0.25">
      <c r="A1920" s="86"/>
      <c r="B1920" s="86"/>
    </row>
    <row r="1921" spans="1:2" s="73" customFormat="1" x14ac:dyDescent="0.25">
      <c r="A1921" s="86"/>
      <c r="B1921" s="86"/>
    </row>
    <row r="1922" spans="1:2" s="73" customFormat="1" x14ac:dyDescent="0.25">
      <c r="A1922" s="86"/>
      <c r="B1922" s="86"/>
    </row>
    <row r="1923" spans="1:2" s="73" customFormat="1" x14ac:dyDescent="0.25">
      <c r="A1923" s="86"/>
      <c r="B1923" s="86"/>
    </row>
    <row r="1924" spans="1:2" s="73" customFormat="1" x14ac:dyDescent="0.25">
      <c r="A1924" s="86"/>
      <c r="B1924" s="86"/>
    </row>
    <row r="1925" spans="1:2" s="73" customFormat="1" x14ac:dyDescent="0.25">
      <c r="A1925" s="86"/>
      <c r="B1925" s="86"/>
    </row>
    <row r="1926" spans="1:2" s="73" customFormat="1" x14ac:dyDescent="0.25">
      <c r="A1926" s="86"/>
      <c r="B1926" s="86"/>
    </row>
    <row r="1927" spans="1:2" s="73" customFormat="1" x14ac:dyDescent="0.25">
      <c r="A1927" s="86"/>
      <c r="B1927" s="86"/>
    </row>
    <row r="1928" spans="1:2" s="73" customFormat="1" x14ac:dyDescent="0.25">
      <c r="A1928" s="86"/>
      <c r="B1928" s="86"/>
    </row>
    <row r="1929" spans="1:2" s="73" customFormat="1" x14ac:dyDescent="0.25">
      <c r="A1929" s="86"/>
      <c r="B1929" s="86"/>
    </row>
    <row r="1930" spans="1:2" s="73" customFormat="1" x14ac:dyDescent="0.25">
      <c r="A1930" s="86"/>
      <c r="B1930" s="86"/>
    </row>
    <row r="1931" spans="1:2" s="73" customFormat="1" x14ac:dyDescent="0.25">
      <c r="A1931" s="86"/>
      <c r="B1931" s="86"/>
    </row>
    <row r="1932" spans="1:2" s="73" customFormat="1" x14ac:dyDescent="0.25">
      <c r="A1932" s="86"/>
      <c r="B1932" s="86"/>
    </row>
    <row r="1933" spans="1:2" s="73" customFormat="1" x14ac:dyDescent="0.25">
      <c r="A1933" s="86"/>
      <c r="B1933" s="86"/>
    </row>
    <row r="1934" spans="1:2" s="73" customFormat="1" x14ac:dyDescent="0.25">
      <c r="A1934" s="86"/>
      <c r="B1934" s="86"/>
    </row>
    <row r="1935" spans="1:2" s="73" customFormat="1" x14ac:dyDescent="0.25">
      <c r="A1935" s="86"/>
      <c r="B1935" s="86"/>
    </row>
    <row r="1936" spans="1:2" s="73" customFormat="1" x14ac:dyDescent="0.25">
      <c r="A1936" s="86"/>
      <c r="B1936" s="86"/>
    </row>
    <row r="1937" spans="1:2" s="73" customFormat="1" x14ac:dyDescent="0.25">
      <c r="A1937" s="86"/>
      <c r="B1937" s="86"/>
    </row>
    <row r="1938" spans="1:2" s="73" customFormat="1" x14ac:dyDescent="0.25">
      <c r="A1938" s="86"/>
      <c r="B1938" s="86"/>
    </row>
    <row r="1939" spans="1:2" s="73" customFormat="1" x14ac:dyDescent="0.25">
      <c r="A1939" s="86"/>
      <c r="B1939" s="86"/>
    </row>
    <row r="1940" spans="1:2" s="73" customFormat="1" x14ac:dyDescent="0.25">
      <c r="A1940" s="86"/>
      <c r="B1940" s="86"/>
    </row>
    <row r="1941" spans="1:2" s="73" customFormat="1" x14ac:dyDescent="0.25">
      <c r="A1941" s="86"/>
      <c r="B1941" s="86"/>
    </row>
    <row r="1942" spans="1:2" s="73" customFormat="1" x14ac:dyDescent="0.25">
      <c r="A1942" s="86"/>
      <c r="B1942" s="86"/>
    </row>
    <row r="1943" spans="1:2" s="73" customFormat="1" x14ac:dyDescent="0.25">
      <c r="A1943" s="86"/>
      <c r="B1943" s="86"/>
    </row>
    <row r="1944" spans="1:2" s="73" customFormat="1" x14ac:dyDescent="0.25">
      <c r="A1944" s="86"/>
      <c r="B1944" s="86"/>
    </row>
    <row r="1945" spans="1:2" s="73" customFormat="1" x14ac:dyDescent="0.25">
      <c r="A1945" s="86"/>
      <c r="B1945" s="86"/>
    </row>
    <row r="1946" spans="1:2" s="73" customFormat="1" x14ac:dyDescent="0.25">
      <c r="A1946" s="86"/>
      <c r="B1946" s="86"/>
    </row>
    <row r="1947" spans="1:2" s="73" customFormat="1" x14ac:dyDescent="0.25">
      <c r="A1947" s="86"/>
      <c r="B1947" s="86"/>
    </row>
    <row r="1948" spans="1:2" s="73" customFormat="1" x14ac:dyDescent="0.25">
      <c r="A1948" s="86"/>
      <c r="B1948" s="86"/>
    </row>
    <row r="1949" spans="1:2" s="73" customFormat="1" x14ac:dyDescent="0.25">
      <c r="A1949" s="86"/>
      <c r="B1949" s="86"/>
    </row>
    <row r="1950" spans="1:2" s="73" customFormat="1" x14ac:dyDescent="0.25">
      <c r="A1950" s="86"/>
      <c r="B1950" s="86"/>
    </row>
    <row r="1951" spans="1:2" s="73" customFormat="1" x14ac:dyDescent="0.25">
      <c r="A1951" s="86"/>
      <c r="B1951" s="86"/>
    </row>
    <row r="1952" spans="1:2" s="73" customFormat="1" x14ac:dyDescent="0.25">
      <c r="A1952" s="86"/>
      <c r="B1952" s="86"/>
    </row>
    <row r="1953" spans="1:2" s="73" customFormat="1" x14ac:dyDescent="0.25">
      <c r="A1953" s="86"/>
      <c r="B1953" s="86"/>
    </row>
    <row r="1954" spans="1:2" s="73" customFormat="1" x14ac:dyDescent="0.25">
      <c r="A1954" s="86"/>
      <c r="B1954" s="86"/>
    </row>
    <row r="1955" spans="1:2" s="73" customFormat="1" x14ac:dyDescent="0.25">
      <c r="A1955" s="86"/>
      <c r="B1955" s="86"/>
    </row>
    <row r="1956" spans="1:2" s="73" customFormat="1" x14ac:dyDescent="0.25">
      <c r="A1956" s="86"/>
      <c r="B1956" s="86"/>
    </row>
    <row r="1957" spans="1:2" s="73" customFormat="1" x14ac:dyDescent="0.25">
      <c r="A1957" s="86"/>
      <c r="B1957" s="86"/>
    </row>
    <row r="1958" spans="1:2" s="73" customFormat="1" x14ac:dyDescent="0.25">
      <c r="A1958" s="86"/>
      <c r="B1958" s="86"/>
    </row>
    <row r="1959" spans="1:2" s="73" customFormat="1" x14ac:dyDescent="0.25">
      <c r="A1959" s="86"/>
      <c r="B1959" s="86"/>
    </row>
    <row r="1960" spans="1:2" s="73" customFormat="1" x14ac:dyDescent="0.25">
      <c r="A1960" s="86"/>
      <c r="B1960" s="86"/>
    </row>
    <row r="1961" spans="1:2" s="73" customFormat="1" x14ac:dyDescent="0.25">
      <c r="A1961" s="86"/>
      <c r="B1961" s="86"/>
    </row>
    <row r="1962" spans="1:2" s="73" customFormat="1" x14ac:dyDescent="0.25">
      <c r="A1962" s="86"/>
      <c r="B1962" s="86"/>
    </row>
    <row r="1963" spans="1:2" s="73" customFormat="1" x14ac:dyDescent="0.25">
      <c r="A1963" s="86"/>
      <c r="B1963" s="86"/>
    </row>
    <row r="1964" spans="1:2" s="73" customFormat="1" x14ac:dyDescent="0.25">
      <c r="A1964" s="86"/>
      <c r="B1964" s="86"/>
    </row>
    <row r="1965" spans="1:2" s="73" customFormat="1" x14ac:dyDescent="0.25">
      <c r="A1965" s="86"/>
      <c r="B1965" s="86"/>
    </row>
    <row r="1966" spans="1:2" s="73" customFormat="1" x14ac:dyDescent="0.25">
      <c r="A1966" s="86"/>
      <c r="B1966" s="86"/>
    </row>
    <row r="1967" spans="1:2" s="73" customFormat="1" x14ac:dyDescent="0.25">
      <c r="A1967" s="86"/>
      <c r="B1967" s="86"/>
    </row>
    <row r="1968" spans="1:2" s="73" customFormat="1" x14ac:dyDescent="0.25">
      <c r="A1968" s="86"/>
      <c r="B1968" s="86"/>
    </row>
    <row r="1969" spans="1:2" s="73" customFormat="1" x14ac:dyDescent="0.25">
      <c r="A1969" s="86"/>
      <c r="B1969" s="86"/>
    </row>
    <row r="1970" spans="1:2" s="73" customFormat="1" x14ac:dyDescent="0.25">
      <c r="A1970" s="86"/>
      <c r="B1970" s="86"/>
    </row>
    <row r="1971" spans="1:2" s="73" customFormat="1" x14ac:dyDescent="0.25">
      <c r="A1971" s="86"/>
      <c r="B1971" s="86"/>
    </row>
    <row r="1972" spans="1:2" s="73" customFormat="1" x14ac:dyDescent="0.25">
      <c r="A1972" s="86"/>
      <c r="B1972" s="86"/>
    </row>
    <row r="1973" spans="1:2" s="73" customFormat="1" x14ac:dyDescent="0.25">
      <c r="A1973" s="86"/>
      <c r="B1973" s="86"/>
    </row>
    <row r="1974" spans="1:2" s="73" customFormat="1" x14ac:dyDescent="0.25">
      <c r="A1974" s="86"/>
      <c r="B1974" s="86"/>
    </row>
    <row r="1975" spans="1:2" s="73" customFormat="1" x14ac:dyDescent="0.25">
      <c r="A1975" s="86"/>
      <c r="B1975" s="86"/>
    </row>
    <row r="1976" spans="1:2" s="73" customFormat="1" x14ac:dyDescent="0.25">
      <c r="A1976" s="86"/>
      <c r="B1976" s="86"/>
    </row>
    <row r="1977" spans="1:2" s="73" customFormat="1" x14ac:dyDescent="0.25">
      <c r="A1977" s="86"/>
      <c r="B1977" s="86"/>
    </row>
    <row r="1978" spans="1:2" s="73" customFormat="1" x14ac:dyDescent="0.25">
      <c r="A1978" s="86"/>
      <c r="B1978" s="86"/>
    </row>
    <row r="1979" spans="1:2" s="73" customFormat="1" x14ac:dyDescent="0.25">
      <c r="A1979" s="86"/>
      <c r="B1979" s="86"/>
    </row>
    <row r="1980" spans="1:2" s="73" customFormat="1" x14ac:dyDescent="0.25">
      <c r="A1980" s="86"/>
      <c r="B1980" s="86"/>
    </row>
    <row r="1981" spans="1:2" s="73" customFormat="1" x14ac:dyDescent="0.25">
      <c r="A1981" s="86"/>
      <c r="B1981" s="86"/>
    </row>
    <row r="1982" spans="1:2" s="73" customFormat="1" x14ac:dyDescent="0.25">
      <c r="A1982" s="86"/>
      <c r="B1982" s="86"/>
    </row>
    <row r="1983" spans="1:2" s="73" customFormat="1" x14ac:dyDescent="0.25">
      <c r="A1983" s="86"/>
      <c r="B1983" s="86"/>
    </row>
    <row r="1984" spans="1:2" s="73" customFormat="1" x14ac:dyDescent="0.25">
      <c r="A1984" s="86"/>
      <c r="B1984" s="86"/>
    </row>
    <row r="1985" spans="1:2" s="73" customFormat="1" x14ac:dyDescent="0.25">
      <c r="A1985" s="86"/>
      <c r="B1985" s="86"/>
    </row>
    <row r="1986" spans="1:2" s="73" customFormat="1" x14ac:dyDescent="0.25">
      <c r="A1986" s="86"/>
      <c r="B1986" s="86"/>
    </row>
    <row r="1987" spans="1:2" s="73" customFormat="1" x14ac:dyDescent="0.25">
      <c r="A1987" s="86"/>
      <c r="B1987" s="86"/>
    </row>
    <row r="1988" spans="1:2" s="73" customFormat="1" x14ac:dyDescent="0.25">
      <c r="A1988" s="86"/>
      <c r="B1988" s="86"/>
    </row>
    <row r="1989" spans="1:2" s="73" customFormat="1" x14ac:dyDescent="0.25">
      <c r="A1989" s="86"/>
      <c r="B1989" s="86"/>
    </row>
    <row r="1990" spans="1:2" s="73" customFormat="1" x14ac:dyDescent="0.25">
      <c r="A1990" s="86"/>
      <c r="B1990" s="86"/>
    </row>
    <row r="1991" spans="1:2" s="73" customFormat="1" x14ac:dyDescent="0.25">
      <c r="A1991" s="86"/>
      <c r="B1991" s="86"/>
    </row>
    <row r="1992" spans="1:2" s="73" customFormat="1" x14ac:dyDescent="0.25">
      <c r="A1992" s="86"/>
      <c r="B1992" s="86"/>
    </row>
    <row r="1993" spans="1:2" s="73" customFormat="1" x14ac:dyDescent="0.25">
      <c r="A1993" s="86"/>
      <c r="B1993" s="86"/>
    </row>
    <row r="1994" spans="1:2" s="73" customFormat="1" x14ac:dyDescent="0.25">
      <c r="A1994" s="86"/>
      <c r="B1994" s="86"/>
    </row>
    <row r="1995" spans="1:2" s="73" customFormat="1" x14ac:dyDescent="0.25">
      <c r="A1995" s="86"/>
      <c r="B1995" s="86"/>
    </row>
    <row r="1996" spans="1:2" s="73" customFormat="1" x14ac:dyDescent="0.25">
      <c r="A1996" s="86"/>
      <c r="B1996" s="86"/>
    </row>
    <row r="1997" spans="1:2" s="73" customFormat="1" x14ac:dyDescent="0.25">
      <c r="A1997" s="86"/>
      <c r="B1997" s="86"/>
    </row>
    <row r="1998" spans="1:2" s="73" customFormat="1" x14ac:dyDescent="0.25">
      <c r="A1998" s="86"/>
      <c r="B1998" s="86"/>
    </row>
    <row r="1999" spans="1:2" s="73" customFormat="1" x14ac:dyDescent="0.25">
      <c r="A1999" s="86"/>
      <c r="B1999" s="86"/>
    </row>
    <row r="2000" spans="1:2" s="73" customFormat="1" x14ac:dyDescent="0.25">
      <c r="A2000" s="86"/>
      <c r="B2000" s="86"/>
    </row>
    <row r="2001" spans="1:2" s="73" customFormat="1" x14ac:dyDescent="0.25">
      <c r="A2001" s="86"/>
      <c r="B2001" s="86"/>
    </row>
    <row r="2002" spans="1:2" s="73" customFormat="1" x14ac:dyDescent="0.25">
      <c r="A2002" s="86"/>
      <c r="B2002" s="86"/>
    </row>
    <row r="2003" spans="1:2" s="73" customFormat="1" x14ac:dyDescent="0.25">
      <c r="A2003" s="86"/>
      <c r="B2003" s="86"/>
    </row>
    <row r="2004" spans="1:2" s="73" customFormat="1" x14ac:dyDescent="0.25">
      <c r="A2004" s="86"/>
      <c r="B2004" s="86"/>
    </row>
    <row r="2005" spans="1:2" s="73" customFormat="1" x14ac:dyDescent="0.25">
      <c r="A2005" s="86"/>
      <c r="B2005" s="86"/>
    </row>
    <row r="2006" spans="1:2" s="73" customFormat="1" x14ac:dyDescent="0.25">
      <c r="A2006" s="86"/>
      <c r="B2006" s="86"/>
    </row>
    <row r="2007" spans="1:2" s="73" customFormat="1" x14ac:dyDescent="0.25">
      <c r="A2007" s="86"/>
      <c r="B2007" s="86"/>
    </row>
    <row r="2008" spans="1:2" s="73" customFormat="1" x14ac:dyDescent="0.25">
      <c r="A2008" s="86"/>
      <c r="B2008" s="86"/>
    </row>
    <row r="2009" spans="1:2" s="73" customFormat="1" x14ac:dyDescent="0.25">
      <c r="A2009" s="86"/>
      <c r="B2009" s="86"/>
    </row>
    <row r="2010" spans="1:2" s="73" customFormat="1" x14ac:dyDescent="0.25">
      <c r="A2010" s="86"/>
      <c r="B2010" s="86"/>
    </row>
    <row r="2011" spans="1:2" s="73" customFormat="1" x14ac:dyDescent="0.25">
      <c r="A2011" s="86"/>
      <c r="B2011" s="86"/>
    </row>
    <row r="2012" spans="1:2" s="73" customFormat="1" x14ac:dyDescent="0.25">
      <c r="A2012" s="86"/>
      <c r="B2012" s="86"/>
    </row>
    <row r="2013" spans="1:2" s="73" customFormat="1" x14ac:dyDescent="0.25">
      <c r="A2013" s="86"/>
      <c r="B2013" s="86"/>
    </row>
    <row r="2014" spans="1:2" s="73" customFormat="1" x14ac:dyDescent="0.25">
      <c r="A2014" s="86"/>
      <c r="B2014" s="86"/>
    </row>
    <row r="2015" spans="1:2" s="73" customFormat="1" x14ac:dyDescent="0.25">
      <c r="A2015" s="86"/>
      <c r="B2015" s="86"/>
    </row>
    <row r="2016" spans="1:2" s="73" customFormat="1" x14ac:dyDescent="0.25">
      <c r="A2016" s="86"/>
      <c r="B2016" s="86"/>
    </row>
    <row r="2017" spans="1:2" s="73" customFormat="1" x14ac:dyDescent="0.25">
      <c r="A2017" s="86"/>
      <c r="B2017" s="86"/>
    </row>
    <row r="2018" spans="1:2" s="73" customFormat="1" x14ac:dyDescent="0.25">
      <c r="A2018" s="86"/>
      <c r="B2018" s="86"/>
    </row>
    <row r="2019" spans="1:2" s="73" customFormat="1" x14ac:dyDescent="0.25">
      <c r="A2019" s="86"/>
      <c r="B2019" s="86"/>
    </row>
    <row r="2020" spans="1:2" s="73" customFormat="1" x14ac:dyDescent="0.25">
      <c r="A2020" s="86"/>
      <c r="B2020" s="86"/>
    </row>
    <row r="2021" spans="1:2" s="73" customFormat="1" x14ac:dyDescent="0.25">
      <c r="A2021" s="86"/>
      <c r="B2021" s="86"/>
    </row>
    <row r="2022" spans="1:2" s="73" customFormat="1" x14ac:dyDescent="0.25">
      <c r="A2022" s="86"/>
      <c r="B2022" s="86"/>
    </row>
    <row r="2023" spans="1:2" s="73" customFormat="1" x14ac:dyDescent="0.25">
      <c r="A2023" s="86"/>
      <c r="B2023" s="86"/>
    </row>
    <row r="2024" spans="1:2" s="73" customFormat="1" x14ac:dyDescent="0.25">
      <c r="A2024" s="86"/>
      <c r="B2024" s="86"/>
    </row>
    <row r="2025" spans="1:2" s="73" customFormat="1" x14ac:dyDescent="0.25">
      <c r="A2025" s="86"/>
      <c r="B2025" s="86"/>
    </row>
    <row r="2026" spans="1:2" s="73" customFormat="1" x14ac:dyDescent="0.25">
      <c r="A2026" s="86"/>
      <c r="B2026" s="86"/>
    </row>
    <row r="2027" spans="1:2" s="73" customFormat="1" x14ac:dyDescent="0.25">
      <c r="A2027" s="86"/>
      <c r="B2027" s="86"/>
    </row>
    <row r="2028" spans="1:2" s="73" customFormat="1" x14ac:dyDescent="0.25">
      <c r="A2028" s="86"/>
      <c r="B2028" s="86"/>
    </row>
    <row r="2029" spans="1:2" s="73" customFormat="1" x14ac:dyDescent="0.25">
      <c r="A2029" s="86"/>
      <c r="B2029" s="86"/>
    </row>
    <row r="2030" spans="1:2" s="73" customFormat="1" x14ac:dyDescent="0.25">
      <c r="A2030" s="86"/>
      <c r="B2030" s="86"/>
    </row>
    <row r="2031" spans="1:2" s="73" customFormat="1" x14ac:dyDescent="0.25">
      <c r="A2031" s="86"/>
      <c r="B2031" s="86"/>
    </row>
    <row r="2032" spans="1:2" s="73" customFormat="1" x14ac:dyDescent="0.25">
      <c r="A2032" s="86"/>
      <c r="B2032" s="86"/>
    </row>
    <row r="2033" spans="1:2" s="73" customFormat="1" x14ac:dyDescent="0.25">
      <c r="A2033" s="86"/>
      <c r="B2033" s="86"/>
    </row>
    <row r="2034" spans="1:2" s="73" customFormat="1" x14ac:dyDescent="0.25">
      <c r="A2034" s="86"/>
      <c r="B2034" s="86"/>
    </row>
    <row r="2035" spans="1:2" s="73" customFormat="1" x14ac:dyDescent="0.25">
      <c r="A2035" s="86"/>
      <c r="B2035" s="86"/>
    </row>
    <row r="2036" spans="1:2" s="73" customFormat="1" x14ac:dyDescent="0.25">
      <c r="A2036" s="86"/>
      <c r="B2036" s="86"/>
    </row>
    <row r="2037" spans="1:2" s="73" customFormat="1" x14ac:dyDescent="0.25">
      <c r="A2037" s="86"/>
      <c r="B2037" s="86"/>
    </row>
    <row r="2038" spans="1:2" s="73" customFormat="1" x14ac:dyDescent="0.25">
      <c r="A2038" s="86"/>
      <c r="B2038" s="86"/>
    </row>
    <row r="2039" spans="1:2" s="73" customFormat="1" x14ac:dyDescent="0.25">
      <c r="A2039" s="86"/>
      <c r="B2039" s="86"/>
    </row>
    <row r="2040" spans="1:2" s="73" customFormat="1" x14ac:dyDescent="0.25">
      <c r="A2040" s="86"/>
      <c r="B2040" s="86"/>
    </row>
    <row r="2041" spans="1:2" s="73" customFormat="1" x14ac:dyDescent="0.25">
      <c r="A2041" s="86"/>
      <c r="B2041" s="86"/>
    </row>
    <row r="2042" spans="1:2" s="73" customFormat="1" x14ac:dyDescent="0.25">
      <c r="A2042" s="86"/>
      <c r="B2042" s="86"/>
    </row>
    <row r="2043" spans="1:2" s="73" customFormat="1" x14ac:dyDescent="0.25">
      <c r="A2043" s="86"/>
      <c r="B2043" s="86"/>
    </row>
    <row r="2044" spans="1:2" s="73" customFormat="1" x14ac:dyDescent="0.25">
      <c r="A2044" s="86"/>
      <c r="B2044" s="86"/>
    </row>
    <row r="2045" spans="1:2" s="73" customFormat="1" x14ac:dyDescent="0.25">
      <c r="A2045" s="86"/>
      <c r="B2045" s="86"/>
    </row>
    <row r="2046" spans="1:2" s="73" customFormat="1" x14ac:dyDescent="0.25">
      <c r="A2046" s="86"/>
      <c r="B2046" s="86"/>
    </row>
    <row r="2047" spans="1:2" s="73" customFormat="1" x14ac:dyDescent="0.25">
      <c r="A2047" s="86"/>
      <c r="B2047" s="86"/>
    </row>
    <row r="2048" spans="1:2" s="73" customFormat="1" x14ac:dyDescent="0.25">
      <c r="A2048" s="86"/>
      <c r="B2048" s="86"/>
    </row>
    <row r="2049" spans="1:2" s="73" customFormat="1" x14ac:dyDescent="0.25">
      <c r="A2049" s="86"/>
      <c r="B2049" s="86"/>
    </row>
    <row r="2050" spans="1:2" s="73" customFormat="1" x14ac:dyDescent="0.25">
      <c r="A2050" s="86"/>
      <c r="B2050" s="86"/>
    </row>
    <row r="2051" spans="1:2" s="73" customFormat="1" x14ac:dyDescent="0.25">
      <c r="A2051" s="86"/>
      <c r="B2051" s="86"/>
    </row>
    <row r="2052" spans="1:2" s="73" customFormat="1" x14ac:dyDescent="0.25">
      <c r="A2052" s="86"/>
      <c r="B2052" s="86"/>
    </row>
    <row r="2053" spans="1:2" s="73" customFormat="1" x14ac:dyDescent="0.25">
      <c r="A2053" s="86"/>
      <c r="B2053" s="86"/>
    </row>
    <row r="2054" spans="1:2" s="73" customFormat="1" x14ac:dyDescent="0.25">
      <c r="A2054" s="86"/>
      <c r="B2054" s="86"/>
    </row>
    <row r="2055" spans="1:2" s="73" customFormat="1" x14ac:dyDescent="0.25">
      <c r="A2055" s="86"/>
      <c r="B2055" s="86"/>
    </row>
    <row r="2056" spans="1:2" s="73" customFormat="1" x14ac:dyDescent="0.25">
      <c r="A2056" s="86"/>
      <c r="B2056" s="86"/>
    </row>
    <row r="2057" spans="1:2" s="73" customFormat="1" x14ac:dyDescent="0.25">
      <c r="A2057" s="86"/>
      <c r="B2057" s="86"/>
    </row>
    <row r="2058" spans="1:2" s="73" customFormat="1" x14ac:dyDescent="0.25">
      <c r="A2058" s="86"/>
      <c r="B2058" s="86"/>
    </row>
    <row r="2059" spans="1:2" s="73" customFormat="1" x14ac:dyDescent="0.25">
      <c r="A2059" s="86"/>
      <c r="B2059" s="86"/>
    </row>
    <row r="2060" spans="1:2" s="73" customFormat="1" x14ac:dyDescent="0.25">
      <c r="A2060" s="86"/>
      <c r="B2060" s="86"/>
    </row>
    <row r="2061" spans="1:2" s="73" customFormat="1" x14ac:dyDescent="0.25">
      <c r="A2061" s="86"/>
      <c r="B2061" s="86"/>
    </row>
    <row r="2062" spans="1:2" s="73" customFormat="1" x14ac:dyDescent="0.25">
      <c r="A2062" s="86"/>
      <c r="B2062" s="86"/>
    </row>
    <row r="2063" spans="1:2" s="73" customFormat="1" x14ac:dyDescent="0.25">
      <c r="A2063" s="86"/>
      <c r="B2063" s="86"/>
    </row>
    <row r="2064" spans="1:2" s="73" customFormat="1" x14ac:dyDescent="0.25">
      <c r="A2064" s="86"/>
      <c r="B2064" s="86"/>
    </row>
    <row r="2065" spans="1:2" s="73" customFormat="1" x14ac:dyDescent="0.25">
      <c r="A2065" s="86"/>
      <c r="B2065" s="86"/>
    </row>
    <row r="2066" spans="1:2" s="73" customFormat="1" x14ac:dyDescent="0.25">
      <c r="A2066" s="86"/>
      <c r="B2066" s="86"/>
    </row>
    <row r="2067" spans="1:2" s="73" customFormat="1" x14ac:dyDescent="0.25">
      <c r="A2067" s="86"/>
      <c r="B2067" s="86"/>
    </row>
    <row r="2068" spans="1:2" s="73" customFormat="1" x14ac:dyDescent="0.25">
      <c r="A2068" s="86"/>
      <c r="B2068" s="86"/>
    </row>
    <row r="2069" spans="1:2" s="73" customFormat="1" x14ac:dyDescent="0.25">
      <c r="A2069" s="86"/>
      <c r="B2069" s="86"/>
    </row>
    <row r="2070" spans="1:2" s="73" customFormat="1" x14ac:dyDescent="0.25">
      <c r="A2070" s="86"/>
      <c r="B2070" s="86"/>
    </row>
    <row r="2071" spans="1:2" s="73" customFormat="1" x14ac:dyDescent="0.25">
      <c r="A2071" s="86"/>
      <c r="B2071" s="86"/>
    </row>
    <row r="2072" spans="1:2" s="73" customFormat="1" x14ac:dyDescent="0.25">
      <c r="A2072" s="86"/>
      <c r="B2072" s="86"/>
    </row>
    <row r="2073" spans="1:2" s="73" customFormat="1" x14ac:dyDescent="0.25">
      <c r="A2073" s="86"/>
      <c r="B2073" s="86"/>
    </row>
    <row r="2074" spans="1:2" s="73" customFormat="1" x14ac:dyDescent="0.25">
      <c r="A2074" s="86"/>
      <c r="B2074" s="86"/>
    </row>
    <row r="2075" spans="1:2" s="73" customFormat="1" x14ac:dyDescent="0.25">
      <c r="A2075" s="86"/>
      <c r="B2075" s="86"/>
    </row>
    <row r="2076" spans="1:2" s="73" customFormat="1" x14ac:dyDescent="0.25">
      <c r="A2076" s="86"/>
      <c r="B2076" s="86"/>
    </row>
    <row r="2077" spans="1:2" s="73" customFormat="1" x14ac:dyDescent="0.25">
      <c r="A2077" s="86"/>
      <c r="B2077" s="86"/>
    </row>
    <row r="2078" spans="1:2" s="73" customFormat="1" x14ac:dyDescent="0.25">
      <c r="A2078" s="86"/>
      <c r="B2078" s="86"/>
    </row>
    <row r="2079" spans="1:2" s="73" customFormat="1" x14ac:dyDescent="0.25">
      <c r="A2079" s="86"/>
      <c r="B2079" s="86"/>
    </row>
    <row r="2080" spans="1:2" s="73" customFormat="1" x14ac:dyDescent="0.25">
      <c r="A2080" s="86"/>
      <c r="B2080" s="86"/>
    </row>
    <row r="2081" spans="1:2" s="73" customFormat="1" x14ac:dyDescent="0.25">
      <c r="A2081" s="86"/>
      <c r="B2081" s="86"/>
    </row>
    <row r="2082" spans="1:2" s="73" customFormat="1" x14ac:dyDescent="0.25">
      <c r="A2082" s="86"/>
      <c r="B2082" s="86"/>
    </row>
    <row r="2083" spans="1:2" s="73" customFormat="1" x14ac:dyDescent="0.25">
      <c r="A2083" s="86"/>
      <c r="B2083" s="86"/>
    </row>
    <row r="2084" spans="1:2" s="73" customFormat="1" x14ac:dyDescent="0.25">
      <c r="A2084" s="86"/>
      <c r="B2084" s="86"/>
    </row>
    <row r="2085" spans="1:2" s="73" customFormat="1" x14ac:dyDescent="0.25">
      <c r="A2085" s="86"/>
      <c r="B2085" s="86"/>
    </row>
    <row r="2086" spans="1:2" s="73" customFormat="1" x14ac:dyDescent="0.25">
      <c r="A2086" s="86"/>
      <c r="B2086" s="86"/>
    </row>
    <row r="2087" spans="1:2" s="73" customFormat="1" x14ac:dyDescent="0.25">
      <c r="A2087" s="86"/>
      <c r="B2087" s="86"/>
    </row>
    <row r="2088" spans="1:2" s="73" customFormat="1" x14ac:dyDescent="0.25">
      <c r="A2088" s="86"/>
      <c r="B2088" s="86"/>
    </row>
    <row r="2089" spans="1:2" s="73" customFormat="1" x14ac:dyDescent="0.25">
      <c r="A2089" s="86"/>
      <c r="B2089" s="86"/>
    </row>
    <row r="2090" spans="1:2" s="73" customFormat="1" x14ac:dyDescent="0.25">
      <c r="A2090" s="86"/>
      <c r="B2090" s="86"/>
    </row>
    <row r="2091" spans="1:2" s="73" customFormat="1" x14ac:dyDescent="0.25">
      <c r="A2091" s="86"/>
      <c r="B2091" s="86"/>
    </row>
    <row r="2092" spans="1:2" s="73" customFormat="1" x14ac:dyDescent="0.25">
      <c r="A2092" s="86"/>
      <c r="B2092" s="86"/>
    </row>
    <row r="2093" spans="1:2" s="73" customFormat="1" x14ac:dyDescent="0.25">
      <c r="A2093" s="86"/>
      <c r="B2093" s="86"/>
    </row>
    <row r="2094" spans="1:2" s="73" customFormat="1" x14ac:dyDescent="0.25">
      <c r="A2094" s="86"/>
      <c r="B2094" s="86"/>
    </row>
    <row r="2095" spans="1:2" s="73" customFormat="1" x14ac:dyDescent="0.25">
      <c r="A2095" s="86"/>
      <c r="B2095" s="86"/>
    </row>
    <row r="2096" spans="1:2" s="73" customFormat="1" x14ac:dyDescent="0.25">
      <c r="A2096" s="86"/>
      <c r="B2096" s="86"/>
    </row>
    <row r="2097" spans="1:2" s="73" customFormat="1" x14ac:dyDescent="0.25">
      <c r="A2097" s="86"/>
      <c r="B2097" s="86"/>
    </row>
    <row r="2098" spans="1:2" s="73" customFormat="1" x14ac:dyDescent="0.25">
      <c r="A2098" s="86"/>
      <c r="B2098" s="86"/>
    </row>
    <row r="2099" spans="1:2" s="73" customFormat="1" x14ac:dyDescent="0.25">
      <c r="A2099" s="86"/>
      <c r="B2099" s="86"/>
    </row>
    <row r="2100" spans="1:2" s="73" customFormat="1" x14ac:dyDescent="0.25">
      <c r="A2100" s="86"/>
      <c r="B2100" s="86"/>
    </row>
    <row r="2101" spans="1:2" s="73" customFormat="1" x14ac:dyDescent="0.25">
      <c r="A2101" s="86"/>
      <c r="B2101" s="86"/>
    </row>
    <row r="2102" spans="1:2" s="73" customFormat="1" x14ac:dyDescent="0.25">
      <c r="A2102" s="86"/>
      <c r="B2102" s="86"/>
    </row>
    <row r="2103" spans="1:2" s="73" customFormat="1" x14ac:dyDescent="0.25">
      <c r="A2103" s="86"/>
      <c r="B2103" s="86"/>
    </row>
    <row r="2104" spans="1:2" s="73" customFormat="1" x14ac:dyDescent="0.25">
      <c r="A2104" s="86"/>
      <c r="B2104" s="86"/>
    </row>
    <row r="2105" spans="1:2" s="73" customFormat="1" x14ac:dyDescent="0.25">
      <c r="A2105" s="86"/>
      <c r="B2105" s="86"/>
    </row>
    <row r="2106" spans="1:2" s="73" customFormat="1" x14ac:dyDescent="0.25">
      <c r="A2106" s="86"/>
      <c r="B2106" s="86"/>
    </row>
    <row r="2107" spans="1:2" s="73" customFormat="1" x14ac:dyDescent="0.25">
      <c r="A2107" s="86"/>
      <c r="B2107" s="86"/>
    </row>
    <row r="2108" spans="1:2" s="73" customFormat="1" x14ac:dyDescent="0.25">
      <c r="A2108" s="86"/>
      <c r="B2108" s="86"/>
    </row>
    <row r="2109" spans="1:2" s="73" customFormat="1" x14ac:dyDescent="0.25">
      <c r="A2109" s="86"/>
      <c r="B2109" s="86"/>
    </row>
    <row r="2110" spans="1:2" s="73" customFormat="1" x14ac:dyDescent="0.25">
      <c r="A2110" s="86"/>
      <c r="B2110" s="86"/>
    </row>
    <row r="2111" spans="1:2" s="73" customFormat="1" x14ac:dyDescent="0.25">
      <c r="A2111" s="86"/>
      <c r="B2111" s="86"/>
    </row>
    <row r="2112" spans="1:2" s="73" customFormat="1" x14ac:dyDescent="0.25">
      <c r="A2112" s="86"/>
      <c r="B2112" s="86"/>
    </row>
    <row r="2113" spans="1:2" s="73" customFormat="1" x14ac:dyDescent="0.25">
      <c r="A2113" s="86"/>
      <c r="B2113" s="86"/>
    </row>
    <row r="2114" spans="1:2" s="73" customFormat="1" x14ac:dyDescent="0.25">
      <c r="A2114" s="86"/>
      <c r="B2114" s="86"/>
    </row>
    <row r="2115" spans="1:2" s="73" customFormat="1" x14ac:dyDescent="0.25">
      <c r="A2115" s="86"/>
      <c r="B2115" s="86"/>
    </row>
    <row r="2116" spans="1:2" s="73" customFormat="1" x14ac:dyDescent="0.25">
      <c r="A2116" s="86"/>
      <c r="B2116" s="86"/>
    </row>
    <row r="2117" spans="1:2" s="73" customFormat="1" x14ac:dyDescent="0.25">
      <c r="A2117" s="86"/>
      <c r="B2117" s="86"/>
    </row>
    <row r="2118" spans="1:2" s="73" customFormat="1" x14ac:dyDescent="0.25">
      <c r="A2118" s="86"/>
      <c r="B2118" s="86"/>
    </row>
    <row r="2119" spans="1:2" s="73" customFormat="1" x14ac:dyDescent="0.25">
      <c r="A2119" s="86"/>
      <c r="B2119" s="86"/>
    </row>
    <row r="2120" spans="1:2" s="73" customFormat="1" x14ac:dyDescent="0.25">
      <c r="A2120" s="86"/>
      <c r="B2120" s="86"/>
    </row>
    <row r="2121" spans="1:2" s="73" customFormat="1" x14ac:dyDescent="0.25">
      <c r="A2121" s="86"/>
      <c r="B2121" s="86"/>
    </row>
    <row r="2122" spans="1:2" s="73" customFormat="1" x14ac:dyDescent="0.25">
      <c r="A2122" s="86"/>
      <c r="B2122" s="86"/>
    </row>
    <row r="2123" spans="1:2" s="73" customFormat="1" x14ac:dyDescent="0.25">
      <c r="A2123" s="86"/>
      <c r="B2123" s="86"/>
    </row>
    <row r="2124" spans="1:2" s="73" customFormat="1" x14ac:dyDescent="0.25">
      <c r="A2124" s="86"/>
      <c r="B2124" s="86"/>
    </row>
    <row r="2125" spans="1:2" s="73" customFormat="1" x14ac:dyDescent="0.25">
      <c r="A2125" s="86"/>
      <c r="B2125" s="86"/>
    </row>
    <row r="2126" spans="1:2" s="73" customFormat="1" x14ac:dyDescent="0.25">
      <c r="A2126" s="86"/>
      <c r="B2126" s="86"/>
    </row>
    <row r="2127" spans="1:2" s="73" customFormat="1" x14ac:dyDescent="0.25">
      <c r="A2127" s="86"/>
      <c r="B2127" s="86"/>
    </row>
    <row r="2128" spans="1:2" s="73" customFormat="1" x14ac:dyDescent="0.25">
      <c r="A2128" s="86"/>
      <c r="B2128" s="86"/>
    </row>
    <row r="2129" spans="1:2" s="73" customFormat="1" x14ac:dyDescent="0.25">
      <c r="A2129" s="86"/>
      <c r="B2129" s="86"/>
    </row>
    <row r="2130" spans="1:2" s="73" customFormat="1" x14ac:dyDescent="0.25">
      <c r="A2130" s="86"/>
      <c r="B2130" s="86"/>
    </row>
    <row r="2131" spans="1:2" s="73" customFormat="1" x14ac:dyDescent="0.25">
      <c r="A2131" s="86"/>
      <c r="B2131" s="86"/>
    </row>
    <row r="2132" spans="1:2" s="73" customFormat="1" x14ac:dyDescent="0.25">
      <c r="A2132" s="86"/>
      <c r="B2132" s="86"/>
    </row>
    <row r="2133" spans="1:2" s="73" customFormat="1" x14ac:dyDescent="0.25">
      <c r="A2133" s="86"/>
      <c r="B2133" s="86"/>
    </row>
    <row r="2134" spans="1:2" s="73" customFormat="1" x14ac:dyDescent="0.25">
      <c r="A2134" s="86"/>
      <c r="B2134" s="86"/>
    </row>
    <row r="2135" spans="1:2" s="73" customFormat="1" x14ac:dyDescent="0.25">
      <c r="A2135" s="86"/>
      <c r="B2135" s="86"/>
    </row>
    <row r="2136" spans="1:2" s="73" customFormat="1" x14ac:dyDescent="0.25">
      <c r="A2136" s="86"/>
      <c r="B2136" s="86"/>
    </row>
    <row r="2137" spans="1:2" s="73" customFormat="1" x14ac:dyDescent="0.25">
      <c r="A2137" s="86"/>
      <c r="B2137" s="86"/>
    </row>
    <row r="2138" spans="1:2" s="73" customFormat="1" x14ac:dyDescent="0.25">
      <c r="A2138" s="86"/>
      <c r="B2138" s="86"/>
    </row>
    <row r="2139" spans="1:2" s="73" customFormat="1" x14ac:dyDescent="0.25">
      <c r="A2139" s="86"/>
      <c r="B2139" s="86"/>
    </row>
    <row r="2140" spans="1:2" s="73" customFormat="1" x14ac:dyDescent="0.25">
      <c r="A2140" s="86"/>
      <c r="B2140" s="86"/>
    </row>
    <row r="2141" spans="1:2" s="73" customFormat="1" x14ac:dyDescent="0.25">
      <c r="A2141" s="86"/>
      <c r="B2141" s="86"/>
    </row>
    <row r="2142" spans="1:2" s="73" customFormat="1" x14ac:dyDescent="0.25">
      <c r="A2142" s="86"/>
      <c r="B2142" s="86"/>
    </row>
    <row r="2143" spans="1:2" s="73" customFormat="1" x14ac:dyDescent="0.25">
      <c r="A2143" s="86"/>
      <c r="B2143" s="86"/>
    </row>
    <row r="2144" spans="1:2" s="73" customFormat="1" x14ac:dyDescent="0.25">
      <c r="A2144" s="86"/>
      <c r="B2144" s="86"/>
    </row>
    <row r="2145" spans="1:2" s="73" customFormat="1" x14ac:dyDescent="0.25">
      <c r="A2145" s="86"/>
      <c r="B2145" s="86"/>
    </row>
    <row r="2146" spans="1:2" s="73" customFormat="1" x14ac:dyDescent="0.25">
      <c r="A2146" s="86"/>
      <c r="B2146" s="86"/>
    </row>
    <row r="2147" spans="1:2" s="73" customFormat="1" x14ac:dyDescent="0.25">
      <c r="A2147" s="86"/>
      <c r="B2147" s="86"/>
    </row>
    <row r="2148" spans="1:2" s="73" customFormat="1" x14ac:dyDescent="0.25">
      <c r="A2148" s="86"/>
      <c r="B2148" s="86"/>
    </row>
    <row r="2149" spans="1:2" s="73" customFormat="1" x14ac:dyDescent="0.25">
      <c r="A2149" s="86"/>
      <c r="B2149" s="86"/>
    </row>
    <row r="2150" spans="1:2" s="73" customFormat="1" x14ac:dyDescent="0.25">
      <c r="A2150" s="86"/>
      <c r="B2150" s="86"/>
    </row>
    <row r="2151" spans="1:2" s="73" customFormat="1" x14ac:dyDescent="0.25">
      <c r="A2151" s="86"/>
      <c r="B2151" s="86"/>
    </row>
    <row r="2152" spans="1:2" s="73" customFormat="1" x14ac:dyDescent="0.25">
      <c r="A2152" s="86"/>
      <c r="B2152" s="86"/>
    </row>
    <row r="2153" spans="1:2" s="73" customFormat="1" x14ac:dyDescent="0.25">
      <c r="A2153" s="86"/>
      <c r="B2153" s="86"/>
    </row>
    <row r="2154" spans="1:2" s="73" customFormat="1" x14ac:dyDescent="0.25">
      <c r="A2154" s="86"/>
      <c r="B2154" s="86"/>
    </row>
    <row r="2155" spans="1:2" s="73" customFormat="1" x14ac:dyDescent="0.25">
      <c r="A2155" s="86"/>
      <c r="B2155" s="86"/>
    </row>
    <row r="2156" spans="1:2" s="73" customFormat="1" x14ac:dyDescent="0.25">
      <c r="A2156" s="86"/>
      <c r="B2156" s="86"/>
    </row>
    <row r="2157" spans="1:2" s="73" customFormat="1" x14ac:dyDescent="0.25">
      <c r="A2157" s="86"/>
      <c r="B2157" s="86"/>
    </row>
    <row r="2158" spans="1:2" s="73" customFormat="1" x14ac:dyDescent="0.25">
      <c r="A2158" s="86"/>
      <c r="B2158" s="86"/>
    </row>
    <row r="2159" spans="1:2" s="73" customFormat="1" x14ac:dyDescent="0.25">
      <c r="A2159" s="86"/>
      <c r="B2159" s="86"/>
    </row>
    <row r="2160" spans="1:2" s="73" customFormat="1" x14ac:dyDescent="0.25">
      <c r="A2160" s="86"/>
      <c r="B2160" s="86"/>
    </row>
    <row r="2161" spans="1:2" s="73" customFormat="1" x14ac:dyDescent="0.25">
      <c r="A2161" s="86"/>
      <c r="B2161" s="86"/>
    </row>
    <row r="2162" spans="1:2" s="73" customFormat="1" x14ac:dyDescent="0.25">
      <c r="A2162" s="86"/>
      <c r="B2162" s="86"/>
    </row>
    <row r="2163" spans="1:2" s="73" customFormat="1" x14ac:dyDescent="0.25">
      <c r="A2163" s="86"/>
      <c r="B2163" s="86"/>
    </row>
    <row r="2164" spans="1:2" s="73" customFormat="1" x14ac:dyDescent="0.25">
      <c r="A2164" s="86"/>
      <c r="B2164" s="86"/>
    </row>
    <row r="2165" spans="1:2" s="73" customFormat="1" x14ac:dyDescent="0.25">
      <c r="A2165" s="86"/>
      <c r="B2165" s="86"/>
    </row>
    <row r="2166" spans="1:2" s="73" customFormat="1" x14ac:dyDescent="0.25">
      <c r="A2166" s="86"/>
      <c r="B2166" s="86"/>
    </row>
    <row r="2167" spans="1:2" s="73" customFormat="1" x14ac:dyDescent="0.25">
      <c r="A2167" s="86"/>
      <c r="B2167" s="86"/>
    </row>
    <row r="2168" spans="1:2" s="73" customFormat="1" x14ac:dyDescent="0.25">
      <c r="A2168" s="86"/>
      <c r="B2168" s="86"/>
    </row>
    <row r="2169" spans="1:2" s="73" customFormat="1" x14ac:dyDescent="0.25">
      <c r="A2169" s="86"/>
      <c r="B2169" s="86"/>
    </row>
    <row r="2170" spans="1:2" s="73" customFormat="1" x14ac:dyDescent="0.25">
      <c r="A2170" s="86"/>
      <c r="B2170" s="86"/>
    </row>
    <row r="2171" spans="1:2" s="73" customFormat="1" x14ac:dyDescent="0.25">
      <c r="A2171" s="86"/>
      <c r="B2171" s="86"/>
    </row>
    <row r="2172" spans="1:2" s="73" customFormat="1" x14ac:dyDescent="0.25">
      <c r="A2172" s="86"/>
      <c r="B2172" s="86"/>
    </row>
    <row r="2173" spans="1:2" s="73" customFormat="1" x14ac:dyDescent="0.25">
      <c r="A2173" s="86"/>
      <c r="B2173" s="86"/>
    </row>
    <row r="2174" spans="1:2" s="73" customFormat="1" x14ac:dyDescent="0.25">
      <c r="A2174" s="86"/>
      <c r="B2174" s="86"/>
    </row>
    <row r="2175" spans="1:2" s="73" customFormat="1" x14ac:dyDescent="0.25">
      <c r="A2175" s="86"/>
      <c r="B2175" s="86"/>
    </row>
    <row r="2176" spans="1:2" s="73" customFormat="1" x14ac:dyDescent="0.25">
      <c r="A2176" s="86"/>
      <c r="B2176" s="86"/>
    </row>
    <row r="2177" spans="1:2" s="73" customFormat="1" x14ac:dyDescent="0.25">
      <c r="A2177" s="86"/>
      <c r="B2177" s="86"/>
    </row>
    <row r="2178" spans="1:2" s="73" customFormat="1" x14ac:dyDescent="0.25">
      <c r="A2178" s="86"/>
      <c r="B2178" s="86"/>
    </row>
    <row r="2179" spans="1:2" s="73" customFormat="1" x14ac:dyDescent="0.25">
      <c r="A2179" s="86"/>
      <c r="B2179" s="86"/>
    </row>
    <row r="2180" spans="1:2" s="73" customFormat="1" x14ac:dyDescent="0.25">
      <c r="A2180" s="86"/>
      <c r="B2180" s="86"/>
    </row>
    <row r="2181" spans="1:2" s="73" customFormat="1" x14ac:dyDescent="0.25">
      <c r="A2181" s="86"/>
      <c r="B2181" s="86"/>
    </row>
    <row r="2182" spans="1:2" s="73" customFormat="1" x14ac:dyDescent="0.25">
      <c r="A2182" s="86"/>
      <c r="B2182" s="86"/>
    </row>
    <row r="2183" spans="1:2" s="73" customFormat="1" x14ac:dyDescent="0.25">
      <c r="A2183" s="86"/>
      <c r="B2183" s="86"/>
    </row>
    <row r="2184" spans="1:2" s="73" customFormat="1" x14ac:dyDescent="0.25">
      <c r="A2184" s="86"/>
      <c r="B2184" s="86"/>
    </row>
    <row r="2185" spans="1:2" s="73" customFormat="1" x14ac:dyDescent="0.25">
      <c r="A2185" s="86"/>
      <c r="B2185" s="86"/>
    </row>
    <row r="2186" spans="1:2" s="73" customFormat="1" x14ac:dyDescent="0.25">
      <c r="A2186" s="86"/>
      <c r="B2186" s="86"/>
    </row>
    <row r="2187" spans="1:2" s="73" customFormat="1" x14ac:dyDescent="0.25">
      <c r="A2187" s="86"/>
      <c r="B2187" s="86"/>
    </row>
    <row r="2188" spans="1:2" s="73" customFormat="1" x14ac:dyDescent="0.25">
      <c r="A2188" s="86"/>
      <c r="B2188" s="86"/>
    </row>
    <row r="2189" spans="1:2" s="73" customFormat="1" x14ac:dyDescent="0.25">
      <c r="A2189" s="86"/>
      <c r="B2189" s="86"/>
    </row>
    <row r="2190" spans="1:2" s="73" customFormat="1" x14ac:dyDescent="0.25">
      <c r="A2190" s="86"/>
      <c r="B2190" s="86"/>
    </row>
    <row r="2191" spans="1:2" s="73" customFormat="1" x14ac:dyDescent="0.25">
      <c r="A2191" s="86"/>
      <c r="B2191" s="86"/>
    </row>
    <row r="2192" spans="1:2" s="73" customFormat="1" x14ac:dyDescent="0.25">
      <c r="A2192" s="86"/>
      <c r="B2192" s="86"/>
    </row>
    <row r="2193" spans="1:2" s="73" customFormat="1" x14ac:dyDescent="0.25">
      <c r="A2193" s="86"/>
      <c r="B2193" s="86"/>
    </row>
    <row r="2194" spans="1:2" s="73" customFormat="1" x14ac:dyDescent="0.25">
      <c r="A2194" s="86"/>
      <c r="B2194" s="86"/>
    </row>
    <row r="2195" spans="1:2" s="73" customFormat="1" x14ac:dyDescent="0.25">
      <c r="A2195" s="86"/>
      <c r="B2195" s="86"/>
    </row>
    <row r="2196" spans="1:2" s="73" customFormat="1" x14ac:dyDescent="0.25">
      <c r="A2196" s="86"/>
      <c r="B2196" s="86"/>
    </row>
    <row r="2197" spans="1:2" s="73" customFormat="1" x14ac:dyDescent="0.25">
      <c r="A2197" s="86"/>
      <c r="B2197" s="86"/>
    </row>
    <row r="2198" spans="1:2" s="73" customFormat="1" x14ac:dyDescent="0.25">
      <c r="A2198" s="86"/>
      <c r="B2198" s="86"/>
    </row>
    <row r="2199" spans="1:2" s="73" customFormat="1" x14ac:dyDescent="0.25">
      <c r="A2199" s="86"/>
      <c r="B2199" s="86"/>
    </row>
    <row r="2200" spans="1:2" s="73" customFormat="1" x14ac:dyDescent="0.25">
      <c r="A2200" s="86"/>
      <c r="B2200" s="86"/>
    </row>
    <row r="2201" spans="1:2" s="73" customFormat="1" x14ac:dyDescent="0.25">
      <c r="A2201" s="86"/>
      <c r="B2201" s="86"/>
    </row>
    <row r="2202" spans="1:2" s="73" customFormat="1" x14ac:dyDescent="0.25">
      <c r="A2202" s="86"/>
      <c r="B2202" s="86"/>
    </row>
    <row r="2203" spans="1:2" s="73" customFormat="1" x14ac:dyDescent="0.25">
      <c r="A2203" s="86"/>
      <c r="B2203" s="86"/>
    </row>
    <row r="2204" spans="1:2" s="73" customFormat="1" x14ac:dyDescent="0.25">
      <c r="A2204" s="86"/>
      <c r="B2204" s="86"/>
    </row>
    <row r="2205" spans="1:2" s="73" customFormat="1" x14ac:dyDescent="0.25">
      <c r="A2205" s="86"/>
      <c r="B2205" s="86"/>
    </row>
    <row r="2206" spans="1:2" s="73" customFormat="1" x14ac:dyDescent="0.25">
      <c r="A2206" s="86"/>
      <c r="B2206" s="86"/>
    </row>
    <row r="2207" spans="1:2" s="73" customFormat="1" x14ac:dyDescent="0.25">
      <c r="A2207" s="86"/>
      <c r="B2207" s="86"/>
    </row>
    <row r="2208" spans="1:2" s="73" customFormat="1" x14ac:dyDescent="0.25">
      <c r="A2208" s="86"/>
      <c r="B2208" s="86"/>
    </row>
    <row r="2209" spans="1:2" s="73" customFormat="1" x14ac:dyDescent="0.25">
      <c r="A2209" s="86"/>
      <c r="B2209" s="86"/>
    </row>
    <row r="2210" spans="1:2" s="73" customFormat="1" x14ac:dyDescent="0.25">
      <c r="A2210" s="86"/>
      <c r="B2210" s="86"/>
    </row>
    <row r="2211" spans="1:2" s="73" customFormat="1" x14ac:dyDescent="0.25">
      <c r="A2211" s="86"/>
      <c r="B2211" s="86"/>
    </row>
    <row r="2212" spans="1:2" s="73" customFormat="1" x14ac:dyDescent="0.25">
      <c r="A2212" s="86"/>
      <c r="B2212" s="86"/>
    </row>
    <row r="2213" spans="1:2" s="73" customFormat="1" x14ac:dyDescent="0.25">
      <c r="A2213" s="86"/>
      <c r="B2213" s="86"/>
    </row>
    <row r="2214" spans="1:2" s="73" customFormat="1" x14ac:dyDescent="0.25">
      <c r="A2214" s="86"/>
      <c r="B2214" s="86"/>
    </row>
    <row r="2215" spans="1:2" s="73" customFormat="1" x14ac:dyDescent="0.25">
      <c r="A2215" s="86"/>
      <c r="B2215" s="86"/>
    </row>
    <row r="2216" spans="1:2" s="73" customFormat="1" x14ac:dyDescent="0.25">
      <c r="A2216" s="86"/>
      <c r="B2216" s="86"/>
    </row>
    <row r="2217" spans="1:2" s="73" customFormat="1" x14ac:dyDescent="0.25">
      <c r="A2217" s="86"/>
      <c r="B2217" s="86"/>
    </row>
    <row r="2218" spans="1:2" s="73" customFormat="1" x14ac:dyDescent="0.25">
      <c r="A2218" s="86"/>
      <c r="B2218" s="86"/>
    </row>
    <row r="2219" spans="1:2" s="73" customFormat="1" x14ac:dyDescent="0.25">
      <c r="A2219" s="86"/>
      <c r="B2219" s="86"/>
    </row>
    <row r="2220" spans="1:2" s="73" customFormat="1" x14ac:dyDescent="0.25">
      <c r="A2220" s="86"/>
      <c r="B2220" s="86"/>
    </row>
    <row r="2221" spans="1:2" s="73" customFormat="1" x14ac:dyDescent="0.25">
      <c r="A2221" s="86"/>
      <c r="B2221" s="86"/>
    </row>
    <row r="2222" spans="1:2" s="73" customFormat="1" x14ac:dyDescent="0.25">
      <c r="A2222" s="86"/>
      <c r="B2222" s="86"/>
    </row>
    <row r="2223" spans="1:2" s="73" customFormat="1" x14ac:dyDescent="0.25">
      <c r="A2223" s="86"/>
      <c r="B2223" s="86"/>
    </row>
    <row r="2224" spans="1:2" s="73" customFormat="1" x14ac:dyDescent="0.25">
      <c r="A2224" s="86"/>
      <c r="B2224" s="86"/>
    </row>
    <row r="2225" spans="1:2" s="73" customFormat="1" x14ac:dyDescent="0.25">
      <c r="A2225" s="86"/>
      <c r="B2225" s="86"/>
    </row>
    <row r="2226" spans="1:2" s="73" customFormat="1" x14ac:dyDescent="0.25">
      <c r="A2226" s="86"/>
      <c r="B2226" s="86"/>
    </row>
    <row r="2227" spans="1:2" s="73" customFormat="1" x14ac:dyDescent="0.25">
      <c r="A2227" s="86"/>
      <c r="B2227" s="86"/>
    </row>
    <row r="2228" spans="1:2" s="73" customFormat="1" x14ac:dyDescent="0.25">
      <c r="A2228" s="86"/>
      <c r="B2228" s="86"/>
    </row>
    <row r="2229" spans="1:2" s="73" customFormat="1" x14ac:dyDescent="0.25">
      <c r="A2229" s="86"/>
      <c r="B2229" s="86"/>
    </row>
    <row r="2230" spans="1:2" s="73" customFormat="1" x14ac:dyDescent="0.25">
      <c r="A2230" s="86"/>
      <c r="B2230" s="86"/>
    </row>
    <row r="2231" spans="1:2" s="73" customFormat="1" x14ac:dyDescent="0.25">
      <c r="A2231" s="86"/>
      <c r="B2231" s="86"/>
    </row>
    <row r="2232" spans="1:2" s="73" customFormat="1" x14ac:dyDescent="0.25">
      <c r="A2232" s="86"/>
      <c r="B2232" s="86"/>
    </row>
    <row r="2233" spans="1:2" s="73" customFormat="1" x14ac:dyDescent="0.25">
      <c r="A2233" s="86"/>
      <c r="B2233" s="86"/>
    </row>
    <row r="2234" spans="1:2" s="73" customFormat="1" x14ac:dyDescent="0.25">
      <c r="A2234" s="86"/>
      <c r="B2234" s="86"/>
    </row>
    <row r="2235" spans="1:2" s="73" customFormat="1" x14ac:dyDescent="0.25">
      <c r="A2235" s="86"/>
      <c r="B2235" s="86"/>
    </row>
    <row r="2236" spans="1:2" s="73" customFormat="1" x14ac:dyDescent="0.25">
      <c r="A2236" s="86"/>
      <c r="B2236" s="86"/>
    </row>
    <row r="2237" spans="1:2" s="73" customFormat="1" x14ac:dyDescent="0.25">
      <c r="A2237" s="86"/>
      <c r="B2237" s="86"/>
    </row>
    <row r="2238" spans="1:2" s="73" customFormat="1" x14ac:dyDescent="0.25">
      <c r="A2238" s="86"/>
      <c r="B2238" s="86"/>
    </row>
    <row r="2239" spans="1:2" s="73" customFormat="1" x14ac:dyDescent="0.25">
      <c r="A2239" s="86"/>
      <c r="B2239" s="86"/>
    </row>
    <row r="2240" spans="1:2" s="73" customFormat="1" x14ac:dyDescent="0.25">
      <c r="A2240" s="86"/>
      <c r="B2240" s="86"/>
    </row>
    <row r="2241" spans="1:2" s="73" customFormat="1" x14ac:dyDescent="0.25">
      <c r="A2241" s="86"/>
      <c r="B2241" s="86"/>
    </row>
    <row r="2242" spans="1:2" s="73" customFormat="1" x14ac:dyDescent="0.25">
      <c r="A2242" s="86"/>
      <c r="B2242" s="86"/>
    </row>
    <row r="2243" spans="1:2" s="73" customFormat="1" x14ac:dyDescent="0.25">
      <c r="A2243" s="86"/>
      <c r="B2243" s="86"/>
    </row>
    <row r="2244" spans="1:2" s="73" customFormat="1" x14ac:dyDescent="0.25">
      <c r="A2244" s="86"/>
      <c r="B2244" s="86"/>
    </row>
    <row r="2245" spans="1:2" s="73" customFormat="1" x14ac:dyDescent="0.25">
      <c r="A2245" s="86"/>
      <c r="B2245" s="86"/>
    </row>
    <row r="2246" spans="1:2" s="73" customFormat="1" x14ac:dyDescent="0.25">
      <c r="A2246" s="86"/>
      <c r="B2246" s="86"/>
    </row>
    <row r="2247" spans="1:2" s="73" customFormat="1" x14ac:dyDescent="0.25">
      <c r="A2247" s="86"/>
      <c r="B2247" s="86"/>
    </row>
    <row r="2248" spans="1:2" s="73" customFormat="1" x14ac:dyDescent="0.25">
      <c r="A2248" s="86"/>
      <c r="B2248" s="86"/>
    </row>
    <row r="2249" spans="1:2" s="73" customFormat="1" x14ac:dyDescent="0.25">
      <c r="A2249" s="86"/>
      <c r="B2249" s="86"/>
    </row>
    <row r="2250" spans="1:2" s="73" customFormat="1" x14ac:dyDescent="0.25">
      <c r="A2250" s="86"/>
      <c r="B2250" s="86"/>
    </row>
    <row r="2251" spans="1:2" s="73" customFormat="1" x14ac:dyDescent="0.25">
      <c r="A2251" s="86"/>
      <c r="B2251" s="86"/>
    </row>
    <row r="2252" spans="1:2" s="73" customFormat="1" x14ac:dyDescent="0.25">
      <c r="A2252" s="86"/>
      <c r="B2252" s="86"/>
    </row>
    <row r="2253" spans="1:2" s="73" customFormat="1" x14ac:dyDescent="0.25">
      <c r="A2253" s="86"/>
      <c r="B2253" s="86"/>
    </row>
    <row r="2254" spans="1:2" s="73" customFormat="1" x14ac:dyDescent="0.25">
      <c r="A2254" s="86"/>
      <c r="B2254" s="86"/>
    </row>
    <row r="2255" spans="1:2" s="73" customFormat="1" x14ac:dyDescent="0.25">
      <c r="A2255" s="86"/>
      <c r="B2255" s="86"/>
    </row>
    <row r="2256" spans="1:2" s="73" customFormat="1" x14ac:dyDescent="0.25">
      <c r="A2256" s="86"/>
      <c r="B2256" s="86"/>
    </row>
    <row r="2257" spans="1:2" s="73" customFormat="1" x14ac:dyDescent="0.25">
      <c r="A2257" s="86"/>
      <c r="B2257" s="86"/>
    </row>
    <row r="2258" spans="1:2" s="73" customFormat="1" x14ac:dyDescent="0.25">
      <c r="A2258" s="86"/>
      <c r="B2258" s="86"/>
    </row>
    <row r="2259" spans="1:2" s="73" customFormat="1" x14ac:dyDescent="0.25">
      <c r="A2259" s="86"/>
      <c r="B2259" s="86"/>
    </row>
    <row r="2260" spans="1:2" s="73" customFormat="1" x14ac:dyDescent="0.25">
      <c r="A2260" s="86"/>
      <c r="B2260" s="86"/>
    </row>
    <row r="2261" spans="1:2" s="73" customFormat="1" x14ac:dyDescent="0.25">
      <c r="A2261" s="86"/>
      <c r="B2261" s="86"/>
    </row>
    <row r="2262" spans="1:2" s="73" customFormat="1" x14ac:dyDescent="0.25">
      <c r="A2262" s="86"/>
      <c r="B2262" s="86"/>
    </row>
    <row r="2263" spans="1:2" s="73" customFormat="1" x14ac:dyDescent="0.25">
      <c r="A2263" s="86"/>
      <c r="B2263" s="86"/>
    </row>
    <row r="2264" spans="1:2" s="73" customFormat="1" x14ac:dyDescent="0.25">
      <c r="A2264" s="86"/>
      <c r="B2264" s="86"/>
    </row>
    <row r="2265" spans="1:2" s="73" customFormat="1" x14ac:dyDescent="0.25">
      <c r="A2265" s="86"/>
      <c r="B2265" s="86"/>
    </row>
    <row r="2266" spans="1:2" s="73" customFormat="1" x14ac:dyDescent="0.25">
      <c r="A2266" s="86"/>
      <c r="B2266" s="86"/>
    </row>
    <row r="2267" spans="1:2" s="73" customFormat="1" x14ac:dyDescent="0.25">
      <c r="A2267" s="86"/>
      <c r="B2267" s="86"/>
    </row>
    <row r="2268" spans="1:2" s="73" customFormat="1" x14ac:dyDescent="0.25">
      <c r="A2268" s="86"/>
      <c r="B2268" s="86"/>
    </row>
    <row r="2269" spans="1:2" s="73" customFormat="1" x14ac:dyDescent="0.25">
      <c r="A2269" s="86"/>
      <c r="B2269" s="86"/>
    </row>
    <row r="2270" spans="1:2" s="73" customFormat="1" x14ac:dyDescent="0.25">
      <c r="A2270" s="86"/>
      <c r="B2270" s="86"/>
    </row>
    <row r="2271" spans="1:2" s="73" customFormat="1" x14ac:dyDescent="0.25">
      <c r="A2271" s="86"/>
      <c r="B2271" s="86"/>
    </row>
    <row r="2272" spans="1:2" s="73" customFormat="1" x14ac:dyDescent="0.25">
      <c r="A2272" s="86"/>
      <c r="B2272" s="86"/>
    </row>
    <row r="2273" spans="1:2" s="73" customFormat="1" x14ac:dyDescent="0.25">
      <c r="A2273" s="86"/>
      <c r="B2273" s="86"/>
    </row>
    <row r="2274" spans="1:2" s="73" customFormat="1" x14ac:dyDescent="0.25">
      <c r="A2274" s="86"/>
      <c r="B2274" s="86"/>
    </row>
    <row r="2275" spans="1:2" s="73" customFormat="1" x14ac:dyDescent="0.25">
      <c r="A2275" s="86"/>
      <c r="B2275" s="86"/>
    </row>
    <row r="2276" spans="1:2" s="73" customFormat="1" x14ac:dyDescent="0.25">
      <c r="A2276" s="86"/>
      <c r="B2276" s="86"/>
    </row>
    <row r="2277" spans="1:2" s="73" customFormat="1" x14ac:dyDescent="0.25">
      <c r="A2277" s="86"/>
      <c r="B2277" s="86"/>
    </row>
    <row r="2278" spans="1:2" s="73" customFormat="1" x14ac:dyDescent="0.25">
      <c r="A2278" s="86"/>
      <c r="B2278" s="86"/>
    </row>
    <row r="2279" spans="1:2" s="73" customFormat="1" x14ac:dyDescent="0.25">
      <c r="A2279" s="86"/>
      <c r="B2279" s="86"/>
    </row>
    <row r="2280" spans="1:2" s="73" customFormat="1" x14ac:dyDescent="0.25">
      <c r="A2280" s="86"/>
      <c r="B2280" s="86"/>
    </row>
    <row r="2281" spans="1:2" s="73" customFormat="1" x14ac:dyDescent="0.25">
      <c r="A2281" s="86"/>
      <c r="B2281" s="86"/>
    </row>
    <row r="2282" spans="1:2" s="73" customFormat="1" x14ac:dyDescent="0.25">
      <c r="A2282" s="86"/>
      <c r="B2282" s="86"/>
    </row>
    <row r="2283" spans="1:2" s="73" customFormat="1" x14ac:dyDescent="0.25">
      <c r="A2283" s="86"/>
      <c r="B2283" s="86"/>
    </row>
    <row r="2284" spans="1:2" s="73" customFormat="1" x14ac:dyDescent="0.25">
      <c r="A2284" s="86"/>
      <c r="B2284" s="86"/>
    </row>
    <row r="2285" spans="1:2" s="73" customFormat="1" x14ac:dyDescent="0.25">
      <c r="A2285" s="86"/>
      <c r="B2285" s="86"/>
    </row>
    <row r="2286" spans="1:2" s="73" customFormat="1" x14ac:dyDescent="0.25">
      <c r="A2286" s="86"/>
      <c r="B2286" s="86"/>
    </row>
    <row r="2287" spans="1:2" s="73" customFormat="1" x14ac:dyDescent="0.25">
      <c r="A2287" s="86"/>
      <c r="B2287" s="86"/>
    </row>
    <row r="2288" spans="1:2" s="73" customFormat="1" x14ac:dyDescent="0.25">
      <c r="A2288" s="86"/>
      <c r="B2288" s="86"/>
    </row>
    <row r="2289" spans="1:2" s="73" customFormat="1" x14ac:dyDescent="0.25">
      <c r="A2289" s="86"/>
      <c r="B2289" s="86"/>
    </row>
    <row r="2290" spans="1:2" s="73" customFormat="1" x14ac:dyDescent="0.25">
      <c r="A2290" s="86"/>
      <c r="B2290" s="86"/>
    </row>
    <row r="2291" spans="1:2" s="73" customFormat="1" x14ac:dyDescent="0.25">
      <c r="A2291" s="86"/>
      <c r="B2291" s="86"/>
    </row>
    <row r="2292" spans="1:2" s="73" customFormat="1" x14ac:dyDescent="0.25">
      <c r="A2292" s="86"/>
      <c r="B2292" s="86"/>
    </row>
    <row r="2293" spans="1:2" s="73" customFormat="1" x14ac:dyDescent="0.25">
      <c r="A2293" s="86"/>
      <c r="B2293" s="86"/>
    </row>
    <row r="2294" spans="1:2" s="73" customFormat="1" x14ac:dyDescent="0.25">
      <c r="A2294" s="86"/>
      <c r="B2294" s="86"/>
    </row>
    <row r="2295" spans="1:2" s="73" customFormat="1" x14ac:dyDescent="0.25">
      <c r="A2295" s="86"/>
      <c r="B2295" s="86"/>
    </row>
    <row r="2296" spans="1:2" s="73" customFormat="1" x14ac:dyDescent="0.25">
      <c r="A2296" s="86"/>
      <c r="B2296" s="86"/>
    </row>
    <row r="2297" spans="1:2" s="73" customFormat="1" x14ac:dyDescent="0.25">
      <c r="A2297" s="86"/>
      <c r="B2297" s="86"/>
    </row>
    <row r="2298" spans="1:2" s="73" customFormat="1" x14ac:dyDescent="0.25">
      <c r="A2298" s="86"/>
      <c r="B2298" s="86"/>
    </row>
    <row r="2299" spans="1:2" s="73" customFormat="1" x14ac:dyDescent="0.25">
      <c r="A2299" s="86"/>
      <c r="B2299" s="86"/>
    </row>
    <row r="2300" spans="1:2" s="73" customFormat="1" x14ac:dyDescent="0.25">
      <c r="A2300" s="86"/>
      <c r="B2300" s="86"/>
    </row>
    <row r="2301" spans="1:2" s="73" customFormat="1" x14ac:dyDescent="0.25">
      <c r="A2301" s="86"/>
      <c r="B2301" s="86"/>
    </row>
    <row r="2302" spans="1:2" s="73" customFormat="1" x14ac:dyDescent="0.25">
      <c r="A2302" s="86"/>
      <c r="B2302" s="86"/>
    </row>
    <row r="2303" spans="1:2" s="73" customFormat="1" x14ac:dyDescent="0.25">
      <c r="A2303" s="86"/>
      <c r="B2303" s="86"/>
    </row>
    <row r="2304" spans="1:2" s="73" customFormat="1" x14ac:dyDescent="0.25">
      <c r="A2304" s="86"/>
      <c r="B2304" s="86"/>
    </row>
    <row r="2305" spans="1:2" s="73" customFormat="1" x14ac:dyDescent="0.25">
      <c r="A2305" s="86"/>
      <c r="B2305" s="86"/>
    </row>
    <row r="2306" spans="1:2" s="73" customFormat="1" x14ac:dyDescent="0.25">
      <c r="A2306" s="86"/>
      <c r="B2306" s="86"/>
    </row>
    <row r="2307" spans="1:2" s="73" customFormat="1" x14ac:dyDescent="0.25">
      <c r="A2307" s="86"/>
      <c r="B2307" s="86"/>
    </row>
    <row r="2308" spans="1:2" s="73" customFormat="1" x14ac:dyDescent="0.25">
      <c r="A2308" s="86"/>
      <c r="B2308" s="86"/>
    </row>
    <row r="2309" spans="1:2" s="73" customFormat="1" x14ac:dyDescent="0.25">
      <c r="A2309" s="86"/>
      <c r="B2309" s="86"/>
    </row>
    <row r="2310" spans="1:2" s="73" customFormat="1" x14ac:dyDescent="0.25">
      <c r="A2310" s="86"/>
      <c r="B2310" s="86"/>
    </row>
    <row r="2311" spans="1:2" s="73" customFormat="1" x14ac:dyDescent="0.25">
      <c r="A2311" s="86"/>
      <c r="B2311" s="86"/>
    </row>
    <row r="2312" spans="1:2" s="73" customFormat="1" x14ac:dyDescent="0.25">
      <c r="A2312" s="86"/>
      <c r="B2312" s="86"/>
    </row>
    <row r="2313" spans="1:2" s="73" customFormat="1" x14ac:dyDescent="0.25">
      <c r="A2313" s="86"/>
      <c r="B2313" s="86"/>
    </row>
    <row r="2314" spans="1:2" s="73" customFormat="1" x14ac:dyDescent="0.25">
      <c r="A2314" s="86"/>
      <c r="B2314" s="86"/>
    </row>
    <row r="2315" spans="1:2" s="73" customFormat="1" x14ac:dyDescent="0.25">
      <c r="A2315" s="86"/>
      <c r="B2315" s="86"/>
    </row>
    <row r="2316" spans="1:2" s="73" customFormat="1" x14ac:dyDescent="0.25">
      <c r="A2316" s="86"/>
      <c r="B2316" s="86"/>
    </row>
    <row r="2317" spans="1:2" s="73" customFormat="1" x14ac:dyDescent="0.25">
      <c r="A2317" s="86"/>
      <c r="B2317" s="86"/>
    </row>
    <row r="2318" spans="1:2" s="73" customFormat="1" x14ac:dyDescent="0.25">
      <c r="A2318" s="86"/>
      <c r="B2318" s="86"/>
    </row>
    <row r="2319" spans="1:2" s="73" customFormat="1" x14ac:dyDescent="0.25">
      <c r="A2319" s="86"/>
      <c r="B2319" s="86"/>
    </row>
    <row r="2320" spans="1:2" s="73" customFormat="1" x14ac:dyDescent="0.25">
      <c r="A2320" s="86"/>
      <c r="B2320" s="86"/>
    </row>
    <row r="2321" spans="1:2" s="73" customFormat="1" x14ac:dyDescent="0.25">
      <c r="A2321" s="86"/>
      <c r="B2321" s="86"/>
    </row>
    <row r="2322" spans="1:2" s="73" customFormat="1" x14ac:dyDescent="0.25">
      <c r="A2322" s="86"/>
      <c r="B2322" s="86"/>
    </row>
    <row r="2323" spans="1:2" s="73" customFormat="1" x14ac:dyDescent="0.25">
      <c r="A2323" s="86"/>
      <c r="B2323" s="86"/>
    </row>
    <row r="2324" spans="1:2" s="73" customFormat="1" x14ac:dyDescent="0.25">
      <c r="A2324" s="86"/>
      <c r="B2324" s="86"/>
    </row>
    <row r="2325" spans="1:2" s="73" customFormat="1" x14ac:dyDescent="0.25">
      <c r="A2325" s="86"/>
      <c r="B2325" s="86"/>
    </row>
    <row r="2326" spans="1:2" s="73" customFormat="1" x14ac:dyDescent="0.25">
      <c r="A2326" s="86"/>
      <c r="B2326" s="86"/>
    </row>
    <row r="2327" spans="1:2" s="73" customFormat="1" x14ac:dyDescent="0.25">
      <c r="A2327" s="86"/>
      <c r="B2327" s="86"/>
    </row>
    <row r="2328" spans="1:2" s="73" customFormat="1" x14ac:dyDescent="0.25">
      <c r="A2328" s="86"/>
      <c r="B2328" s="86"/>
    </row>
    <row r="2329" spans="1:2" s="73" customFormat="1" x14ac:dyDescent="0.25">
      <c r="A2329" s="86"/>
      <c r="B2329" s="86"/>
    </row>
    <row r="2330" spans="1:2" s="73" customFormat="1" x14ac:dyDescent="0.25">
      <c r="A2330" s="86"/>
      <c r="B2330" s="86"/>
    </row>
    <row r="2331" spans="1:2" s="73" customFormat="1" x14ac:dyDescent="0.25">
      <c r="A2331" s="86"/>
      <c r="B2331" s="86"/>
    </row>
    <row r="2332" spans="1:2" s="73" customFormat="1" x14ac:dyDescent="0.25">
      <c r="A2332" s="86"/>
      <c r="B2332" s="86"/>
    </row>
    <row r="2333" spans="1:2" s="73" customFormat="1" x14ac:dyDescent="0.25">
      <c r="A2333" s="86"/>
      <c r="B2333" s="86"/>
    </row>
    <row r="2334" spans="1:2" s="73" customFormat="1" x14ac:dyDescent="0.25">
      <c r="A2334" s="86"/>
      <c r="B2334" s="86"/>
    </row>
    <row r="2335" spans="1:2" s="73" customFormat="1" x14ac:dyDescent="0.25">
      <c r="A2335" s="86"/>
      <c r="B2335" s="86"/>
    </row>
    <row r="2336" spans="1:2" s="73" customFormat="1" x14ac:dyDescent="0.25">
      <c r="A2336" s="86"/>
      <c r="B2336" s="86"/>
    </row>
    <row r="2337" spans="1:2" s="73" customFormat="1" x14ac:dyDescent="0.25">
      <c r="A2337" s="86"/>
      <c r="B2337" s="86"/>
    </row>
    <row r="2338" spans="1:2" s="73" customFormat="1" x14ac:dyDescent="0.25">
      <c r="A2338" s="86"/>
      <c r="B2338" s="86"/>
    </row>
    <row r="2339" spans="1:2" s="73" customFormat="1" x14ac:dyDescent="0.25">
      <c r="A2339" s="86"/>
      <c r="B2339" s="86"/>
    </row>
    <row r="2340" spans="1:2" s="73" customFormat="1" x14ac:dyDescent="0.25">
      <c r="A2340" s="86"/>
      <c r="B2340" s="86"/>
    </row>
    <row r="2341" spans="1:2" s="73" customFormat="1" x14ac:dyDescent="0.25">
      <c r="A2341" s="86"/>
      <c r="B2341" s="86"/>
    </row>
    <row r="2342" spans="1:2" s="73" customFormat="1" x14ac:dyDescent="0.25">
      <c r="A2342" s="86"/>
      <c r="B2342" s="86"/>
    </row>
    <row r="2343" spans="1:2" s="73" customFormat="1" x14ac:dyDescent="0.25">
      <c r="A2343" s="86"/>
      <c r="B2343" s="86"/>
    </row>
    <row r="2344" spans="1:2" s="73" customFormat="1" x14ac:dyDescent="0.25">
      <c r="A2344" s="86"/>
      <c r="B2344" s="86"/>
    </row>
    <row r="2345" spans="1:2" s="73" customFormat="1" x14ac:dyDescent="0.25">
      <c r="A2345" s="86"/>
      <c r="B2345" s="86"/>
    </row>
    <row r="2346" spans="1:2" s="73" customFormat="1" x14ac:dyDescent="0.25">
      <c r="A2346" s="86"/>
      <c r="B2346" s="86"/>
    </row>
    <row r="2347" spans="1:2" s="73" customFormat="1" x14ac:dyDescent="0.25">
      <c r="A2347" s="86"/>
      <c r="B2347" s="86"/>
    </row>
    <row r="2348" spans="1:2" s="73" customFormat="1" x14ac:dyDescent="0.25">
      <c r="A2348" s="86"/>
      <c r="B2348" s="86"/>
    </row>
    <row r="2349" spans="1:2" s="73" customFormat="1" x14ac:dyDescent="0.25">
      <c r="A2349" s="86"/>
      <c r="B2349" s="86"/>
    </row>
    <row r="2350" spans="1:2" s="73" customFormat="1" x14ac:dyDescent="0.25">
      <c r="A2350" s="86"/>
      <c r="B2350" s="86"/>
    </row>
    <row r="2351" spans="1:2" s="73" customFormat="1" x14ac:dyDescent="0.25">
      <c r="A2351" s="86"/>
      <c r="B2351" s="86"/>
    </row>
    <row r="2352" spans="1:2" s="73" customFormat="1" x14ac:dyDescent="0.25">
      <c r="A2352" s="86"/>
      <c r="B2352" s="86"/>
    </row>
    <row r="2353" spans="1:2" s="73" customFormat="1" x14ac:dyDescent="0.25">
      <c r="A2353" s="86"/>
      <c r="B2353" s="86"/>
    </row>
    <row r="2354" spans="1:2" s="73" customFormat="1" x14ac:dyDescent="0.25">
      <c r="A2354" s="86"/>
      <c r="B2354" s="86"/>
    </row>
    <row r="2355" spans="1:2" s="73" customFormat="1" x14ac:dyDescent="0.25">
      <c r="A2355" s="86"/>
      <c r="B2355" s="86"/>
    </row>
    <row r="2356" spans="1:2" s="73" customFormat="1" x14ac:dyDescent="0.25">
      <c r="A2356" s="86"/>
      <c r="B2356" s="86"/>
    </row>
    <row r="2357" spans="1:2" s="73" customFormat="1" x14ac:dyDescent="0.25">
      <c r="A2357" s="86"/>
      <c r="B2357" s="86"/>
    </row>
    <row r="2358" spans="1:2" s="73" customFormat="1" x14ac:dyDescent="0.25">
      <c r="A2358" s="86"/>
      <c r="B2358" s="86"/>
    </row>
    <row r="2359" spans="1:2" s="73" customFormat="1" x14ac:dyDescent="0.25">
      <c r="A2359" s="86"/>
      <c r="B2359" s="86"/>
    </row>
    <row r="2360" spans="1:2" s="73" customFormat="1" x14ac:dyDescent="0.25">
      <c r="A2360" s="86"/>
      <c r="B2360" s="86"/>
    </row>
    <row r="2361" spans="1:2" s="73" customFormat="1" x14ac:dyDescent="0.25">
      <c r="A2361" s="86"/>
      <c r="B2361" s="86"/>
    </row>
    <row r="2362" spans="1:2" s="73" customFormat="1" x14ac:dyDescent="0.25">
      <c r="A2362" s="86"/>
      <c r="B2362" s="86"/>
    </row>
    <row r="2363" spans="1:2" s="73" customFormat="1" x14ac:dyDescent="0.25">
      <c r="A2363" s="86"/>
      <c r="B2363" s="86"/>
    </row>
    <row r="2364" spans="1:2" s="73" customFormat="1" x14ac:dyDescent="0.25">
      <c r="A2364" s="86"/>
      <c r="B2364" s="86"/>
    </row>
    <row r="2365" spans="1:2" s="73" customFormat="1" x14ac:dyDescent="0.25">
      <c r="A2365" s="86"/>
      <c r="B2365" s="86"/>
    </row>
    <row r="2366" spans="1:2" s="73" customFormat="1" x14ac:dyDescent="0.25">
      <c r="A2366" s="86"/>
      <c r="B2366" s="86"/>
    </row>
    <row r="2367" spans="1:2" s="73" customFormat="1" x14ac:dyDescent="0.25">
      <c r="A2367" s="86"/>
      <c r="B2367" s="86"/>
    </row>
    <row r="2368" spans="1:2" s="73" customFormat="1" x14ac:dyDescent="0.25">
      <c r="A2368" s="86"/>
      <c r="B2368" s="86"/>
    </row>
    <row r="2369" spans="1:2" s="73" customFormat="1" x14ac:dyDescent="0.25">
      <c r="A2369" s="86"/>
      <c r="B2369" s="86"/>
    </row>
    <row r="2370" spans="1:2" s="73" customFormat="1" x14ac:dyDescent="0.25">
      <c r="A2370" s="86"/>
      <c r="B2370" s="86"/>
    </row>
    <row r="2371" spans="1:2" s="73" customFormat="1" x14ac:dyDescent="0.25">
      <c r="A2371" s="86"/>
      <c r="B2371" s="86"/>
    </row>
    <row r="2372" spans="1:2" s="73" customFormat="1" x14ac:dyDescent="0.25">
      <c r="A2372" s="86"/>
      <c r="B2372" s="86"/>
    </row>
    <row r="2373" spans="1:2" s="73" customFormat="1" x14ac:dyDescent="0.25">
      <c r="A2373" s="86"/>
      <c r="B2373" s="86"/>
    </row>
    <row r="2374" spans="1:2" s="73" customFormat="1" x14ac:dyDescent="0.25">
      <c r="A2374" s="86"/>
      <c r="B2374" s="86"/>
    </row>
    <row r="2375" spans="1:2" s="73" customFormat="1" x14ac:dyDescent="0.25">
      <c r="A2375" s="86"/>
      <c r="B2375" s="86"/>
    </row>
    <row r="2376" spans="1:2" s="73" customFormat="1" x14ac:dyDescent="0.25">
      <c r="A2376" s="86"/>
      <c r="B2376" s="86"/>
    </row>
    <row r="2377" spans="1:2" s="73" customFormat="1" x14ac:dyDescent="0.25">
      <c r="A2377" s="86"/>
      <c r="B2377" s="86"/>
    </row>
    <row r="2378" spans="1:2" s="73" customFormat="1" x14ac:dyDescent="0.25">
      <c r="A2378" s="86"/>
      <c r="B2378" s="86"/>
    </row>
    <row r="2379" spans="1:2" s="73" customFormat="1" x14ac:dyDescent="0.25">
      <c r="A2379" s="86"/>
      <c r="B2379" s="86"/>
    </row>
    <row r="2380" spans="1:2" s="73" customFormat="1" x14ac:dyDescent="0.25">
      <c r="A2380" s="86"/>
      <c r="B2380" s="86"/>
    </row>
    <row r="2381" spans="1:2" s="73" customFormat="1" x14ac:dyDescent="0.25">
      <c r="A2381" s="86"/>
      <c r="B2381" s="86"/>
    </row>
    <row r="2382" spans="1:2" s="73" customFormat="1" x14ac:dyDescent="0.25">
      <c r="A2382" s="86"/>
      <c r="B2382" s="86"/>
    </row>
    <row r="2383" spans="1:2" s="73" customFormat="1" x14ac:dyDescent="0.25">
      <c r="A2383" s="86"/>
      <c r="B2383" s="86"/>
    </row>
    <row r="2384" spans="1:2" s="73" customFormat="1" x14ac:dyDescent="0.25">
      <c r="A2384" s="86"/>
      <c r="B2384" s="86"/>
    </row>
    <row r="2385" spans="1:2" s="73" customFormat="1" x14ac:dyDescent="0.25">
      <c r="A2385" s="86"/>
      <c r="B2385" s="86"/>
    </row>
    <row r="2386" spans="1:2" s="73" customFormat="1" x14ac:dyDescent="0.25">
      <c r="A2386" s="86"/>
      <c r="B2386" s="86"/>
    </row>
    <row r="2387" spans="1:2" s="73" customFormat="1" x14ac:dyDescent="0.25">
      <c r="A2387" s="86"/>
      <c r="B2387" s="86"/>
    </row>
    <row r="2388" spans="1:2" s="73" customFormat="1" x14ac:dyDescent="0.25">
      <c r="A2388" s="86"/>
      <c r="B2388" s="86"/>
    </row>
    <row r="2389" spans="1:2" s="73" customFormat="1" x14ac:dyDescent="0.25">
      <c r="A2389" s="86"/>
      <c r="B2389" s="86"/>
    </row>
    <row r="2390" spans="1:2" s="73" customFormat="1" x14ac:dyDescent="0.25">
      <c r="A2390" s="86"/>
      <c r="B2390" s="86"/>
    </row>
    <row r="2391" spans="1:2" s="73" customFormat="1" x14ac:dyDescent="0.25">
      <c r="A2391" s="86"/>
      <c r="B2391" s="86"/>
    </row>
    <row r="2392" spans="1:2" s="73" customFormat="1" x14ac:dyDescent="0.25">
      <c r="A2392" s="86"/>
      <c r="B2392" s="86"/>
    </row>
    <row r="2393" spans="1:2" s="73" customFormat="1" x14ac:dyDescent="0.25">
      <c r="A2393" s="86"/>
      <c r="B2393" s="86"/>
    </row>
    <row r="2394" spans="1:2" s="73" customFormat="1" x14ac:dyDescent="0.25">
      <c r="A2394" s="86"/>
      <c r="B2394" s="86"/>
    </row>
    <row r="2395" spans="1:2" s="73" customFormat="1" x14ac:dyDescent="0.25">
      <c r="A2395" s="86"/>
      <c r="B2395" s="86"/>
    </row>
    <row r="2396" spans="1:2" s="73" customFormat="1" x14ac:dyDescent="0.25">
      <c r="A2396" s="86"/>
      <c r="B2396" s="86"/>
    </row>
    <row r="2397" spans="1:2" s="73" customFormat="1" x14ac:dyDescent="0.25">
      <c r="A2397" s="86"/>
      <c r="B2397" s="86"/>
    </row>
    <row r="2398" spans="1:2" s="73" customFormat="1" x14ac:dyDescent="0.25">
      <c r="A2398" s="86"/>
      <c r="B2398" s="86"/>
    </row>
    <row r="2399" spans="1:2" s="73" customFormat="1" x14ac:dyDescent="0.25">
      <c r="A2399" s="86"/>
      <c r="B2399" s="86"/>
    </row>
    <row r="2400" spans="1:2" s="73" customFormat="1" x14ac:dyDescent="0.25">
      <c r="A2400" s="86"/>
      <c r="B2400" s="86"/>
    </row>
    <row r="2401" spans="1:2" s="73" customFormat="1" x14ac:dyDescent="0.25">
      <c r="A2401" s="86"/>
      <c r="B2401" s="86"/>
    </row>
    <row r="2402" spans="1:2" s="73" customFormat="1" x14ac:dyDescent="0.25">
      <c r="A2402" s="86"/>
      <c r="B2402" s="86"/>
    </row>
    <row r="2403" spans="1:2" s="73" customFormat="1" x14ac:dyDescent="0.25">
      <c r="A2403" s="86"/>
      <c r="B2403" s="86"/>
    </row>
    <row r="2404" spans="1:2" s="73" customFormat="1" x14ac:dyDescent="0.25">
      <c r="A2404" s="86"/>
      <c r="B2404" s="86"/>
    </row>
    <row r="2405" spans="1:2" s="73" customFormat="1" x14ac:dyDescent="0.25">
      <c r="A2405" s="86"/>
      <c r="B2405" s="86"/>
    </row>
    <row r="2406" spans="1:2" s="73" customFormat="1" x14ac:dyDescent="0.25">
      <c r="A2406" s="86"/>
      <c r="B2406" s="86"/>
    </row>
    <row r="2407" spans="1:2" s="73" customFormat="1" x14ac:dyDescent="0.25">
      <c r="A2407" s="86"/>
      <c r="B2407" s="86"/>
    </row>
    <row r="2408" spans="1:2" s="73" customFormat="1" x14ac:dyDescent="0.25">
      <c r="A2408" s="86"/>
      <c r="B2408" s="86"/>
    </row>
    <row r="2409" spans="1:2" s="73" customFormat="1" x14ac:dyDescent="0.25">
      <c r="A2409" s="86"/>
      <c r="B2409" s="86"/>
    </row>
    <row r="2410" spans="1:2" s="73" customFormat="1" x14ac:dyDescent="0.25">
      <c r="A2410" s="86"/>
      <c r="B2410" s="86"/>
    </row>
    <row r="2411" spans="1:2" s="73" customFormat="1" x14ac:dyDescent="0.25">
      <c r="A2411" s="86"/>
      <c r="B2411" s="86"/>
    </row>
    <row r="2412" spans="1:2" s="73" customFormat="1" x14ac:dyDescent="0.25">
      <c r="A2412" s="86"/>
      <c r="B2412" s="86"/>
    </row>
    <row r="2413" spans="1:2" s="73" customFormat="1" x14ac:dyDescent="0.25">
      <c r="A2413" s="86"/>
      <c r="B2413" s="86"/>
    </row>
    <row r="2414" spans="1:2" s="73" customFormat="1" x14ac:dyDescent="0.25">
      <c r="A2414" s="86"/>
      <c r="B2414" s="86"/>
    </row>
    <row r="2415" spans="1:2" s="73" customFormat="1" x14ac:dyDescent="0.25">
      <c r="A2415" s="86"/>
      <c r="B2415" s="86"/>
    </row>
    <row r="2416" spans="1:2" s="73" customFormat="1" x14ac:dyDescent="0.25">
      <c r="A2416" s="86"/>
      <c r="B2416" s="86"/>
    </row>
    <row r="2417" spans="1:2" s="73" customFormat="1" x14ac:dyDescent="0.25">
      <c r="A2417" s="86"/>
      <c r="B2417" s="86"/>
    </row>
    <row r="2418" spans="1:2" s="73" customFormat="1" x14ac:dyDescent="0.25">
      <c r="A2418" s="86"/>
      <c r="B2418" s="86"/>
    </row>
    <row r="2419" spans="1:2" s="73" customFormat="1" x14ac:dyDescent="0.25">
      <c r="A2419" s="86"/>
      <c r="B2419" s="86"/>
    </row>
    <row r="2420" spans="1:2" s="73" customFormat="1" x14ac:dyDescent="0.25">
      <c r="A2420" s="86"/>
      <c r="B2420" s="86"/>
    </row>
    <row r="2421" spans="1:2" s="73" customFormat="1" x14ac:dyDescent="0.25">
      <c r="A2421" s="86"/>
      <c r="B2421" s="86"/>
    </row>
    <row r="2422" spans="1:2" s="73" customFormat="1" x14ac:dyDescent="0.25">
      <c r="A2422" s="86"/>
      <c r="B2422" s="86"/>
    </row>
    <row r="2423" spans="1:2" s="73" customFormat="1" x14ac:dyDescent="0.25">
      <c r="A2423" s="86"/>
      <c r="B2423" s="86"/>
    </row>
    <row r="2424" spans="1:2" s="73" customFormat="1" x14ac:dyDescent="0.25">
      <c r="A2424" s="86"/>
      <c r="B2424" s="86"/>
    </row>
    <row r="2425" spans="1:2" s="73" customFormat="1" x14ac:dyDescent="0.25">
      <c r="A2425" s="86"/>
      <c r="B2425" s="86"/>
    </row>
    <row r="2426" spans="1:2" s="73" customFormat="1" x14ac:dyDescent="0.25">
      <c r="A2426" s="86"/>
      <c r="B2426" s="86"/>
    </row>
    <row r="2427" spans="1:2" s="73" customFormat="1" x14ac:dyDescent="0.25">
      <c r="A2427" s="86"/>
      <c r="B2427" s="86"/>
    </row>
    <row r="2428" spans="1:2" s="73" customFormat="1" x14ac:dyDescent="0.25">
      <c r="A2428" s="86"/>
      <c r="B2428" s="86"/>
    </row>
    <row r="2429" spans="1:2" s="73" customFormat="1" x14ac:dyDescent="0.25">
      <c r="A2429" s="86"/>
      <c r="B2429" s="86"/>
    </row>
    <row r="2430" spans="1:2" s="73" customFormat="1" x14ac:dyDescent="0.25">
      <c r="A2430" s="86"/>
      <c r="B2430" s="86"/>
    </row>
    <row r="2431" spans="1:2" s="73" customFormat="1" x14ac:dyDescent="0.25">
      <c r="A2431" s="86"/>
      <c r="B2431" s="86"/>
    </row>
    <row r="2432" spans="1:2" s="73" customFormat="1" x14ac:dyDescent="0.25">
      <c r="A2432" s="86"/>
      <c r="B2432" s="86"/>
    </row>
    <row r="2433" spans="1:2" s="73" customFormat="1" x14ac:dyDescent="0.25">
      <c r="A2433" s="86"/>
      <c r="B2433" s="86"/>
    </row>
    <row r="2434" spans="1:2" s="73" customFormat="1" x14ac:dyDescent="0.25">
      <c r="A2434" s="86"/>
      <c r="B2434" s="86"/>
    </row>
    <row r="2435" spans="1:2" s="73" customFormat="1" x14ac:dyDescent="0.25">
      <c r="A2435" s="86"/>
      <c r="B2435" s="86"/>
    </row>
    <row r="2436" spans="1:2" s="73" customFormat="1" x14ac:dyDescent="0.25">
      <c r="A2436" s="86"/>
      <c r="B2436" s="86"/>
    </row>
    <row r="2437" spans="1:2" s="73" customFormat="1" x14ac:dyDescent="0.25">
      <c r="A2437" s="86"/>
      <c r="B2437" s="86"/>
    </row>
    <row r="2438" spans="1:2" s="73" customFormat="1" x14ac:dyDescent="0.25">
      <c r="A2438" s="86"/>
      <c r="B2438" s="86"/>
    </row>
    <row r="2439" spans="1:2" s="73" customFormat="1" x14ac:dyDescent="0.25">
      <c r="A2439" s="86"/>
      <c r="B2439" s="86"/>
    </row>
    <row r="2440" spans="1:2" s="73" customFormat="1" x14ac:dyDescent="0.25">
      <c r="A2440" s="86"/>
      <c r="B2440" s="86"/>
    </row>
    <row r="2441" spans="1:2" s="73" customFormat="1" x14ac:dyDescent="0.25">
      <c r="A2441" s="86"/>
      <c r="B2441" s="86"/>
    </row>
    <row r="2442" spans="1:2" s="73" customFormat="1" x14ac:dyDescent="0.25">
      <c r="A2442" s="86"/>
      <c r="B2442" s="86"/>
    </row>
    <row r="2443" spans="1:2" s="73" customFormat="1" x14ac:dyDescent="0.25">
      <c r="A2443" s="86"/>
      <c r="B2443" s="86"/>
    </row>
    <row r="2444" spans="1:2" s="73" customFormat="1" x14ac:dyDescent="0.25">
      <c r="A2444" s="86"/>
      <c r="B2444" s="86"/>
    </row>
    <row r="2445" spans="1:2" s="73" customFormat="1" x14ac:dyDescent="0.25">
      <c r="A2445" s="86"/>
      <c r="B2445" s="86"/>
    </row>
    <row r="2446" spans="1:2" s="73" customFormat="1" x14ac:dyDescent="0.25">
      <c r="A2446" s="86"/>
      <c r="B2446" s="86"/>
    </row>
    <row r="2447" spans="1:2" s="73" customFormat="1" x14ac:dyDescent="0.25">
      <c r="A2447" s="86"/>
      <c r="B2447" s="86"/>
    </row>
    <row r="2448" spans="1:2" s="73" customFormat="1" x14ac:dyDescent="0.25">
      <c r="A2448" s="86"/>
      <c r="B2448" s="86"/>
    </row>
    <row r="2449" spans="1:2" s="73" customFormat="1" x14ac:dyDescent="0.25">
      <c r="A2449" s="86"/>
      <c r="B2449" s="86"/>
    </row>
    <row r="2450" spans="1:2" s="73" customFormat="1" x14ac:dyDescent="0.25">
      <c r="A2450" s="86"/>
      <c r="B2450" s="86"/>
    </row>
    <row r="2451" spans="1:2" s="73" customFormat="1" x14ac:dyDescent="0.25">
      <c r="A2451" s="86"/>
      <c r="B2451" s="86"/>
    </row>
    <row r="2452" spans="1:2" s="73" customFormat="1" x14ac:dyDescent="0.25">
      <c r="A2452" s="86"/>
      <c r="B2452" s="86"/>
    </row>
    <row r="2453" spans="1:2" s="73" customFormat="1" x14ac:dyDescent="0.25">
      <c r="A2453" s="86"/>
      <c r="B2453" s="86"/>
    </row>
    <row r="2454" spans="1:2" s="73" customFormat="1" x14ac:dyDescent="0.25">
      <c r="A2454" s="86"/>
      <c r="B2454" s="86"/>
    </row>
    <row r="2455" spans="1:2" s="73" customFormat="1" x14ac:dyDescent="0.25">
      <c r="A2455" s="86"/>
      <c r="B2455" s="86"/>
    </row>
    <row r="2456" spans="1:2" s="73" customFormat="1" x14ac:dyDescent="0.25">
      <c r="A2456" s="86"/>
      <c r="B2456" s="86"/>
    </row>
    <row r="2457" spans="1:2" s="73" customFormat="1" x14ac:dyDescent="0.25">
      <c r="A2457" s="86"/>
      <c r="B2457" s="86"/>
    </row>
    <row r="2458" spans="1:2" s="73" customFormat="1" x14ac:dyDescent="0.25">
      <c r="A2458" s="86"/>
      <c r="B2458" s="86"/>
    </row>
    <row r="2459" spans="1:2" s="73" customFormat="1" x14ac:dyDescent="0.25">
      <c r="A2459" s="86"/>
      <c r="B2459" s="86"/>
    </row>
    <row r="2460" spans="1:2" s="73" customFormat="1" x14ac:dyDescent="0.25">
      <c r="A2460" s="86"/>
      <c r="B2460" s="86"/>
    </row>
    <row r="2461" spans="1:2" s="73" customFormat="1" x14ac:dyDescent="0.25">
      <c r="A2461" s="86"/>
      <c r="B2461" s="86"/>
    </row>
    <row r="2462" spans="1:2" s="73" customFormat="1" x14ac:dyDescent="0.25">
      <c r="A2462" s="86"/>
      <c r="B2462" s="86"/>
    </row>
    <row r="2463" spans="1:2" s="73" customFormat="1" x14ac:dyDescent="0.25">
      <c r="A2463" s="86"/>
      <c r="B2463" s="86"/>
    </row>
    <row r="2464" spans="1:2" s="73" customFormat="1" x14ac:dyDescent="0.25">
      <c r="A2464" s="86"/>
      <c r="B2464" s="86"/>
    </row>
    <row r="2465" spans="1:2" s="73" customFormat="1" x14ac:dyDescent="0.25">
      <c r="A2465" s="86"/>
      <c r="B2465" s="86"/>
    </row>
    <row r="2466" spans="1:2" s="73" customFormat="1" x14ac:dyDescent="0.25">
      <c r="A2466" s="86"/>
      <c r="B2466" s="86"/>
    </row>
    <row r="2467" spans="1:2" s="73" customFormat="1" x14ac:dyDescent="0.25">
      <c r="A2467" s="86"/>
      <c r="B2467" s="86"/>
    </row>
    <row r="2468" spans="1:2" s="73" customFormat="1" x14ac:dyDescent="0.25">
      <c r="A2468" s="86"/>
      <c r="B2468" s="86"/>
    </row>
    <row r="2469" spans="1:2" s="73" customFormat="1" x14ac:dyDescent="0.25">
      <c r="A2469" s="86"/>
      <c r="B2469" s="86"/>
    </row>
    <row r="2470" spans="1:2" s="73" customFormat="1" x14ac:dyDescent="0.25">
      <c r="A2470" s="86"/>
      <c r="B2470" s="86"/>
    </row>
    <row r="2471" spans="1:2" s="73" customFormat="1" x14ac:dyDescent="0.25">
      <c r="A2471" s="86"/>
      <c r="B2471" s="86"/>
    </row>
    <row r="2472" spans="1:2" s="73" customFormat="1" x14ac:dyDescent="0.25">
      <c r="A2472" s="86"/>
      <c r="B2472" s="86"/>
    </row>
    <row r="2473" spans="1:2" s="73" customFormat="1" x14ac:dyDescent="0.25">
      <c r="A2473" s="86"/>
      <c r="B2473" s="86"/>
    </row>
    <row r="2474" spans="1:2" s="73" customFormat="1" x14ac:dyDescent="0.25">
      <c r="A2474" s="86"/>
      <c r="B2474" s="86"/>
    </row>
    <row r="2475" spans="1:2" s="73" customFormat="1" x14ac:dyDescent="0.25">
      <c r="A2475" s="86"/>
      <c r="B2475" s="86"/>
    </row>
    <row r="2476" spans="1:2" s="73" customFormat="1" x14ac:dyDescent="0.25">
      <c r="A2476" s="86"/>
      <c r="B2476" s="86"/>
    </row>
    <row r="2477" spans="1:2" s="73" customFormat="1" x14ac:dyDescent="0.25">
      <c r="A2477" s="86"/>
      <c r="B2477" s="86"/>
    </row>
    <row r="2478" spans="1:2" s="73" customFormat="1" x14ac:dyDescent="0.25">
      <c r="A2478" s="86"/>
      <c r="B2478" s="86"/>
    </row>
    <row r="2479" spans="1:2" s="73" customFormat="1" x14ac:dyDescent="0.25">
      <c r="A2479" s="86"/>
      <c r="B2479" s="86"/>
    </row>
    <row r="2480" spans="1:2" s="73" customFormat="1" x14ac:dyDescent="0.25">
      <c r="A2480" s="86"/>
      <c r="B2480" s="86"/>
    </row>
    <row r="2481" spans="1:2" s="73" customFormat="1" x14ac:dyDescent="0.25">
      <c r="A2481" s="86"/>
      <c r="B2481" s="86"/>
    </row>
    <row r="2482" spans="1:2" s="73" customFormat="1" x14ac:dyDescent="0.25">
      <c r="A2482" s="86"/>
      <c r="B2482" s="86"/>
    </row>
    <row r="2483" spans="1:2" s="73" customFormat="1" x14ac:dyDescent="0.25">
      <c r="A2483" s="86"/>
      <c r="B2483" s="86"/>
    </row>
    <row r="2484" spans="1:2" s="73" customFormat="1" x14ac:dyDescent="0.25">
      <c r="A2484" s="86"/>
      <c r="B2484" s="86"/>
    </row>
    <row r="2485" spans="1:2" s="73" customFormat="1" x14ac:dyDescent="0.25">
      <c r="A2485" s="86"/>
      <c r="B2485" s="86"/>
    </row>
    <row r="2486" spans="1:2" s="73" customFormat="1" x14ac:dyDescent="0.25">
      <c r="A2486" s="86"/>
      <c r="B2486" s="86"/>
    </row>
    <row r="2487" spans="1:2" s="73" customFormat="1" x14ac:dyDescent="0.25">
      <c r="A2487" s="86"/>
      <c r="B2487" s="86"/>
    </row>
    <row r="2488" spans="1:2" s="73" customFormat="1" x14ac:dyDescent="0.25">
      <c r="A2488" s="86"/>
      <c r="B2488" s="86"/>
    </row>
    <row r="2489" spans="1:2" s="73" customFormat="1" x14ac:dyDescent="0.25">
      <c r="A2489" s="86"/>
      <c r="B2489" s="86"/>
    </row>
    <row r="2490" spans="1:2" s="73" customFormat="1" x14ac:dyDescent="0.25">
      <c r="A2490" s="86"/>
      <c r="B2490" s="86"/>
    </row>
    <row r="2491" spans="1:2" s="73" customFormat="1" x14ac:dyDescent="0.25">
      <c r="A2491" s="86"/>
      <c r="B2491" s="86"/>
    </row>
    <row r="2492" spans="1:2" s="73" customFormat="1" x14ac:dyDescent="0.25">
      <c r="A2492" s="86"/>
      <c r="B2492" s="86"/>
    </row>
    <row r="2493" spans="1:2" s="73" customFormat="1" x14ac:dyDescent="0.25">
      <c r="A2493" s="86"/>
      <c r="B2493" s="86"/>
    </row>
    <row r="2494" spans="1:2" s="73" customFormat="1" x14ac:dyDescent="0.25">
      <c r="A2494" s="86"/>
      <c r="B2494" s="86"/>
    </row>
    <row r="2495" spans="1:2" s="73" customFormat="1" x14ac:dyDescent="0.25">
      <c r="A2495" s="86"/>
      <c r="B2495" s="86"/>
    </row>
    <row r="2496" spans="1:2" s="73" customFormat="1" x14ac:dyDescent="0.25">
      <c r="A2496" s="86"/>
      <c r="B2496" s="86"/>
    </row>
    <row r="2497" spans="1:2" s="73" customFormat="1" x14ac:dyDescent="0.25">
      <c r="A2497" s="86"/>
      <c r="B2497" s="86"/>
    </row>
    <row r="2498" spans="1:2" s="73" customFormat="1" x14ac:dyDescent="0.25">
      <c r="A2498" s="86"/>
      <c r="B2498" s="86"/>
    </row>
    <row r="2499" spans="1:2" s="73" customFormat="1" x14ac:dyDescent="0.25">
      <c r="A2499" s="86"/>
      <c r="B2499" s="86"/>
    </row>
    <row r="2500" spans="1:2" s="73" customFormat="1" x14ac:dyDescent="0.25">
      <c r="A2500" s="86"/>
      <c r="B2500" s="86"/>
    </row>
    <row r="2501" spans="1:2" s="73" customFormat="1" x14ac:dyDescent="0.25">
      <c r="A2501" s="86"/>
      <c r="B2501" s="86"/>
    </row>
    <row r="2502" spans="1:2" s="73" customFormat="1" x14ac:dyDescent="0.25">
      <c r="A2502" s="86"/>
      <c r="B2502" s="86"/>
    </row>
    <row r="2503" spans="1:2" s="73" customFormat="1" x14ac:dyDescent="0.25">
      <c r="A2503" s="86"/>
      <c r="B2503" s="86"/>
    </row>
    <row r="2504" spans="1:2" s="73" customFormat="1" x14ac:dyDescent="0.25">
      <c r="A2504" s="86"/>
      <c r="B2504" s="86"/>
    </row>
    <row r="2505" spans="1:2" s="73" customFormat="1" x14ac:dyDescent="0.25">
      <c r="A2505" s="86"/>
      <c r="B2505" s="86"/>
    </row>
    <row r="2506" spans="1:2" s="73" customFormat="1" x14ac:dyDescent="0.25">
      <c r="A2506" s="86"/>
      <c r="B2506" s="86"/>
    </row>
    <row r="2507" spans="1:2" s="73" customFormat="1" x14ac:dyDescent="0.25">
      <c r="A2507" s="86"/>
      <c r="B2507" s="86"/>
    </row>
    <row r="2508" spans="1:2" s="73" customFormat="1" x14ac:dyDescent="0.25">
      <c r="A2508" s="86"/>
      <c r="B2508" s="86"/>
    </row>
    <row r="2509" spans="1:2" s="73" customFormat="1" x14ac:dyDescent="0.25">
      <c r="A2509" s="86"/>
      <c r="B2509" s="86"/>
    </row>
    <row r="2510" spans="1:2" s="73" customFormat="1" x14ac:dyDescent="0.25">
      <c r="A2510" s="86"/>
      <c r="B2510" s="86"/>
    </row>
    <row r="2511" spans="1:2" s="73" customFormat="1" x14ac:dyDescent="0.25">
      <c r="A2511" s="86"/>
      <c r="B2511" s="86"/>
    </row>
    <row r="2512" spans="1:2" s="73" customFormat="1" x14ac:dyDescent="0.25">
      <c r="A2512" s="86"/>
      <c r="B2512" s="86"/>
    </row>
    <row r="2513" spans="1:2" s="73" customFormat="1" x14ac:dyDescent="0.25">
      <c r="A2513" s="86"/>
      <c r="B2513" s="86"/>
    </row>
    <row r="2514" spans="1:2" s="73" customFormat="1" x14ac:dyDescent="0.25">
      <c r="A2514" s="86"/>
      <c r="B2514" s="86"/>
    </row>
    <row r="2515" spans="1:2" s="73" customFormat="1" x14ac:dyDescent="0.25">
      <c r="A2515" s="86"/>
      <c r="B2515" s="86"/>
    </row>
    <row r="2516" spans="1:2" s="73" customFormat="1" x14ac:dyDescent="0.25">
      <c r="A2516" s="86"/>
      <c r="B2516" s="86"/>
    </row>
    <row r="2517" spans="1:2" s="73" customFormat="1" x14ac:dyDescent="0.25">
      <c r="A2517" s="86"/>
      <c r="B2517" s="86"/>
    </row>
    <row r="2518" spans="1:2" s="73" customFormat="1" x14ac:dyDescent="0.25">
      <c r="A2518" s="86"/>
      <c r="B2518" s="86"/>
    </row>
    <row r="2519" spans="1:2" s="73" customFormat="1" x14ac:dyDescent="0.25">
      <c r="A2519" s="86"/>
      <c r="B2519" s="86"/>
    </row>
    <row r="2520" spans="1:2" s="73" customFormat="1" x14ac:dyDescent="0.25">
      <c r="A2520" s="86"/>
      <c r="B2520" s="86"/>
    </row>
    <row r="2521" spans="1:2" s="73" customFormat="1" x14ac:dyDescent="0.25">
      <c r="A2521" s="86"/>
      <c r="B2521" s="86"/>
    </row>
    <row r="2522" spans="1:2" s="73" customFormat="1" x14ac:dyDescent="0.25">
      <c r="A2522" s="86"/>
      <c r="B2522" s="86"/>
    </row>
    <row r="2523" spans="1:2" s="73" customFormat="1" x14ac:dyDescent="0.25">
      <c r="A2523" s="86"/>
      <c r="B2523" s="86"/>
    </row>
    <row r="2524" spans="1:2" s="73" customFormat="1" x14ac:dyDescent="0.25">
      <c r="A2524" s="86"/>
      <c r="B2524" s="86"/>
    </row>
    <row r="2525" spans="1:2" s="73" customFormat="1" x14ac:dyDescent="0.25">
      <c r="A2525" s="86"/>
      <c r="B2525" s="86"/>
    </row>
    <row r="2526" spans="1:2" s="73" customFormat="1" x14ac:dyDescent="0.25">
      <c r="A2526" s="86"/>
      <c r="B2526" s="86"/>
    </row>
    <row r="2527" spans="1:2" s="73" customFormat="1" x14ac:dyDescent="0.25">
      <c r="A2527" s="86"/>
      <c r="B2527" s="86"/>
    </row>
    <row r="2528" spans="1:2" s="73" customFormat="1" x14ac:dyDescent="0.25">
      <c r="A2528" s="86"/>
      <c r="B2528" s="86"/>
    </row>
    <row r="2529" spans="1:2" s="73" customFormat="1" x14ac:dyDescent="0.25">
      <c r="A2529" s="86"/>
      <c r="B2529" s="86"/>
    </row>
    <row r="2530" spans="1:2" s="73" customFormat="1" x14ac:dyDescent="0.25">
      <c r="A2530" s="86"/>
      <c r="B2530" s="86"/>
    </row>
    <row r="2531" spans="1:2" s="73" customFormat="1" x14ac:dyDescent="0.25">
      <c r="A2531" s="86"/>
      <c r="B2531" s="86"/>
    </row>
    <row r="2532" spans="1:2" s="73" customFormat="1" x14ac:dyDescent="0.25">
      <c r="A2532" s="86"/>
      <c r="B2532" s="86"/>
    </row>
    <row r="2533" spans="1:2" s="73" customFormat="1" x14ac:dyDescent="0.25">
      <c r="A2533" s="86"/>
      <c r="B2533" s="86"/>
    </row>
    <row r="2534" spans="1:2" s="73" customFormat="1" x14ac:dyDescent="0.25">
      <c r="A2534" s="86"/>
      <c r="B2534" s="86"/>
    </row>
    <row r="2535" spans="1:2" s="73" customFormat="1" x14ac:dyDescent="0.25">
      <c r="A2535" s="86"/>
      <c r="B2535" s="86"/>
    </row>
    <row r="2536" spans="1:2" s="73" customFormat="1" x14ac:dyDescent="0.25">
      <c r="A2536" s="86"/>
      <c r="B2536" s="86"/>
    </row>
    <row r="2537" spans="1:2" s="73" customFormat="1" x14ac:dyDescent="0.25">
      <c r="A2537" s="86"/>
      <c r="B2537" s="86"/>
    </row>
    <row r="2538" spans="1:2" s="73" customFormat="1" x14ac:dyDescent="0.25">
      <c r="A2538" s="86"/>
      <c r="B2538" s="86"/>
    </row>
    <row r="2539" spans="1:2" s="73" customFormat="1" x14ac:dyDescent="0.25">
      <c r="A2539" s="86"/>
      <c r="B2539" s="86"/>
    </row>
    <row r="2540" spans="1:2" s="73" customFormat="1" x14ac:dyDescent="0.25">
      <c r="A2540" s="86"/>
      <c r="B2540" s="86"/>
    </row>
    <row r="2541" spans="1:2" s="73" customFormat="1" x14ac:dyDescent="0.25">
      <c r="A2541" s="86"/>
      <c r="B2541" s="86"/>
    </row>
    <row r="2542" spans="1:2" s="73" customFormat="1" x14ac:dyDescent="0.25">
      <c r="A2542" s="86"/>
      <c r="B2542" s="86"/>
    </row>
    <row r="2543" spans="1:2" s="73" customFormat="1" x14ac:dyDescent="0.25">
      <c r="A2543" s="86"/>
      <c r="B2543" s="86"/>
    </row>
    <row r="2544" spans="1:2" s="73" customFormat="1" x14ac:dyDescent="0.25">
      <c r="A2544" s="86"/>
      <c r="B2544" s="86"/>
    </row>
    <row r="2545" spans="1:2" s="73" customFormat="1" x14ac:dyDescent="0.25">
      <c r="A2545" s="86"/>
      <c r="B2545" s="86"/>
    </row>
    <row r="2546" spans="1:2" s="73" customFormat="1" x14ac:dyDescent="0.25">
      <c r="A2546" s="86"/>
      <c r="B2546" s="86"/>
    </row>
    <row r="2547" spans="1:2" s="73" customFormat="1" x14ac:dyDescent="0.25">
      <c r="A2547" s="86"/>
      <c r="B2547" s="86"/>
    </row>
    <row r="2548" spans="1:2" s="73" customFormat="1" x14ac:dyDescent="0.25">
      <c r="A2548" s="86"/>
      <c r="B2548" s="86"/>
    </row>
    <row r="2549" spans="1:2" s="73" customFormat="1" x14ac:dyDescent="0.25">
      <c r="A2549" s="86"/>
      <c r="B2549" s="86"/>
    </row>
    <row r="2550" spans="1:2" s="73" customFormat="1" x14ac:dyDescent="0.25">
      <c r="A2550" s="86"/>
      <c r="B2550" s="86"/>
    </row>
    <row r="2551" spans="1:2" s="73" customFormat="1" x14ac:dyDescent="0.25">
      <c r="A2551" s="86"/>
      <c r="B2551" s="86"/>
    </row>
    <row r="2552" spans="1:2" s="73" customFormat="1" x14ac:dyDescent="0.25">
      <c r="A2552" s="86"/>
      <c r="B2552" s="86"/>
    </row>
    <row r="2553" spans="1:2" s="73" customFormat="1" x14ac:dyDescent="0.25">
      <c r="A2553" s="86"/>
      <c r="B2553" s="86"/>
    </row>
    <row r="2554" spans="1:2" s="73" customFormat="1" x14ac:dyDescent="0.25">
      <c r="A2554" s="86"/>
      <c r="B2554" s="86"/>
    </row>
    <row r="2555" spans="1:2" s="73" customFormat="1" x14ac:dyDescent="0.25">
      <c r="A2555" s="86"/>
      <c r="B2555" s="86"/>
    </row>
    <row r="2556" spans="1:2" s="73" customFormat="1" x14ac:dyDescent="0.25">
      <c r="A2556" s="86"/>
      <c r="B2556" s="86"/>
    </row>
    <row r="2557" spans="1:2" s="73" customFormat="1" x14ac:dyDescent="0.25">
      <c r="A2557" s="86"/>
      <c r="B2557" s="86"/>
    </row>
    <row r="2558" spans="1:2" s="73" customFormat="1" x14ac:dyDescent="0.25">
      <c r="A2558" s="86"/>
      <c r="B2558" s="86"/>
    </row>
    <row r="2559" spans="1:2" s="73" customFormat="1" x14ac:dyDescent="0.25">
      <c r="A2559" s="86"/>
      <c r="B2559" s="86"/>
    </row>
    <row r="2560" spans="1:2" s="73" customFormat="1" x14ac:dyDescent="0.25">
      <c r="A2560" s="86"/>
      <c r="B2560" s="86"/>
    </row>
    <row r="2561" spans="1:2" s="73" customFormat="1" x14ac:dyDescent="0.25">
      <c r="A2561" s="86"/>
      <c r="B2561" s="86"/>
    </row>
    <row r="2562" spans="1:2" s="73" customFormat="1" x14ac:dyDescent="0.25">
      <c r="A2562" s="86"/>
      <c r="B2562" s="86"/>
    </row>
    <row r="2563" spans="1:2" s="73" customFormat="1" x14ac:dyDescent="0.25">
      <c r="A2563" s="86"/>
      <c r="B2563" s="86"/>
    </row>
    <row r="2564" spans="1:2" s="73" customFormat="1" x14ac:dyDescent="0.25">
      <c r="A2564" s="86"/>
      <c r="B2564" s="86"/>
    </row>
    <row r="2565" spans="1:2" s="73" customFormat="1" x14ac:dyDescent="0.25">
      <c r="A2565" s="86"/>
      <c r="B2565" s="86"/>
    </row>
    <row r="2566" spans="1:2" s="73" customFormat="1" x14ac:dyDescent="0.25">
      <c r="A2566" s="86"/>
      <c r="B2566" s="86"/>
    </row>
    <row r="2567" spans="1:2" s="73" customFormat="1" x14ac:dyDescent="0.25">
      <c r="A2567" s="86"/>
      <c r="B2567" s="86"/>
    </row>
    <row r="2568" spans="1:2" s="73" customFormat="1" x14ac:dyDescent="0.25">
      <c r="A2568" s="86"/>
      <c r="B2568" s="86"/>
    </row>
    <row r="2569" spans="1:2" s="73" customFormat="1" x14ac:dyDescent="0.25">
      <c r="A2569" s="86"/>
      <c r="B2569" s="86"/>
    </row>
    <row r="2570" spans="1:2" s="73" customFormat="1" x14ac:dyDescent="0.25">
      <c r="A2570" s="86"/>
      <c r="B2570" s="86"/>
    </row>
    <row r="2571" spans="1:2" s="73" customFormat="1" x14ac:dyDescent="0.25">
      <c r="A2571" s="86"/>
      <c r="B2571" s="86"/>
    </row>
    <row r="2572" spans="1:2" s="73" customFormat="1" x14ac:dyDescent="0.25">
      <c r="A2572" s="86"/>
      <c r="B2572" s="86"/>
    </row>
    <row r="2573" spans="1:2" s="73" customFormat="1" x14ac:dyDescent="0.25">
      <c r="A2573" s="86"/>
      <c r="B2573" s="86"/>
    </row>
    <row r="2574" spans="1:2" s="73" customFormat="1" x14ac:dyDescent="0.25">
      <c r="A2574" s="86"/>
      <c r="B2574" s="86"/>
    </row>
    <row r="2575" spans="1:2" s="73" customFormat="1" x14ac:dyDescent="0.25">
      <c r="A2575" s="86"/>
      <c r="B2575" s="86"/>
    </row>
    <row r="2576" spans="1:2" s="73" customFormat="1" x14ac:dyDescent="0.25">
      <c r="A2576" s="86"/>
      <c r="B2576" s="86"/>
    </row>
    <row r="2577" spans="1:2" s="73" customFormat="1" x14ac:dyDescent="0.25">
      <c r="A2577" s="86"/>
      <c r="B2577" s="86"/>
    </row>
    <row r="2578" spans="1:2" s="73" customFormat="1" x14ac:dyDescent="0.25">
      <c r="A2578" s="86"/>
      <c r="B2578" s="86"/>
    </row>
    <row r="2579" spans="1:2" s="73" customFormat="1" x14ac:dyDescent="0.25">
      <c r="A2579" s="86"/>
      <c r="B2579" s="86"/>
    </row>
    <row r="2580" spans="1:2" s="73" customFormat="1" x14ac:dyDescent="0.25">
      <c r="A2580" s="86"/>
      <c r="B2580" s="86"/>
    </row>
    <row r="2581" spans="1:2" s="73" customFormat="1" x14ac:dyDescent="0.25">
      <c r="A2581" s="86"/>
      <c r="B2581" s="86"/>
    </row>
    <row r="2582" spans="1:2" s="73" customFormat="1" x14ac:dyDescent="0.25">
      <c r="A2582" s="86"/>
      <c r="B2582" s="86"/>
    </row>
    <row r="2583" spans="1:2" s="73" customFormat="1" x14ac:dyDescent="0.25">
      <c r="A2583" s="86"/>
      <c r="B2583" s="86"/>
    </row>
    <row r="2584" spans="1:2" s="73" customFormat="1" x14ac:dyDescent="0.25">
      <c r="A2584" s="86"/>
      <c r="B2584" s="86"/>
    </row>
    <row r="2585" spans="1:2" s="73" customFormat="1" x14ac:dyDescent="0.25">
      <c r="A2585" s="86"/>
      <c r="B2585" s="86"/>
    </row>
    <row r="2586" spans="1:2" s="73" customFormat="1" x14ac:dyDescent="0.25">
      <c r="A2586" s="86"/>
      <c r="B2586" s="86"/>
    </row>
    <row r="2587" spans="1:2" s="73" customFormat="1" x14ac:dyDescent="0.25">
      <c r="A2587" s="86"/>
      <c r="B2587" s="86"/>
    </row>
    <row r="2588" spans="1:2" s="73" customFormat="1" x14ac:dyDescent="0.25">
      <c r="A2588" s="86"/>
      <c r="B2588" s="86"/>
    </row>
    <row r="2589" spans="1:2" s="73" customFormat="1" x14ac:dyDescent="0.25">
      <c r="A2589" s="86"/>
      <c r="B2589" s="86"/>
    </row>
    <row r="2590" spans="1:2" s="73" customFormat="1" x14ac:dyDescent="0.25">
      <c r="A2590" s="86"/>
      <c r="B2590" s="86"/>
    </row>
    <row r="2591" spans="1:2" s="73" customFormat="1" x14ac:dyDescent="0.25">
      <c r="A2591" s="86"/>
      <c r="B2591" s="86"/>
    </row>
    <row r="2592" spans="1:2" s="73" customFormat="1" x14ac:dyDescent="0.25">
      <c r="A2592" s="86"/>
      <c r="B2592" s="86"/>
    </row>
    <row r="2593" spans="1:2" s="73" customFormat="1" x14ac:dyDescent="0.25">
      <c r="A2593" s="86"/>
      <c r="B2593" s="86"/>
    </row>
    <row r="2594" spans="1:2" s="73" customFormat="1" x14ac:dyDescent="0.25">
      <c r="A2594" s="86"/>
      <c r="B2594" s="86"/>
    </row>
    <row r="2595" spans="1:2" s="73" customFormat="1" x14ac:dyDescent="0.25">
      <c r="A2595" s="86"/>
      <c r="B2595" s="86"/>
    </row>
    <row r="2596" spans="1:2" s="73" customFormat="1" x14ac:dyDescent="0.25">
      <c r="A2596" s="86"/>
      <c r="B2596" s="86"/>
    </row>
    <row r="2597" spans="1:2" s="73" customFormat="1" x14ac:dyDescent="0.25">
      <c r="A2597" s="86"/>
      <c r="B2597" s="86"/>
    </row>
    <row r="2598" spans="1:2" s="73" customFormat="1" x14ac:dyDescent="0.25">
      <c r="A2598" s="86"/>
      <c r="B2598" s="86"/>
    </row>
    <row r="2599" spans="1:2" s="73" customFormat="1" x14ac:dyDescent="0.25">
      <c r="A2599" s="86"/>
      <c r="B2599" s="86"/>
    </row>
    <row r="2600" spans="1:2" s="73" customFormat="1" x14ac:dyDescent="0.25">
      <c r="A2600" s="86"/>
      <c r="B2600" s="86"/>
    </row>
    <row r="2601" spans="1:2" s="73" customFormat="1" x14ac:dyDescent="0.25">
      <c r="A2601" s="86"/>
      <c r="B2601" s="86"/>
    </row>
    <row r="2602" spans="1:2" s="73" customFormat="1" x14ac:dyDescent="0.25">
      <c r="A2602" s="86"/>
      <c r="B2602" s="86"/>
    </row>
    <row r="2603" spans="1:2" s="73" customFormat="1" x14ac:dyDescent="0.25">
      <c r="A2603" s="86"/>
      <c r="B2603" s="86"/>
    </row>
    <row r="2604" spans="1:2" s="73" customFormat="1" x14ac:dyDescent="0.25">
      <c r="A2604" s="86"/>
      <c r="B2604" s="86"/>
    </row>
    <row r="2605" spans="1:2" s="73" customFormat="1" x14ac:dyDescent="0.25">
      <c r="A2605" s="86"/>
      <c r="B2605" s="86"/>
    </row>
    <row r="2606" spans="1:2" s="73" customFormat="1" x14ac:dyDescent="0.25">
      <c r="A2606" s="86"/>
      <c r="B2606" s="86"/>
    </row>
    <row r="2607" spans="1:2" s="73" customFormat="1" x14ac:dyDescent="0.25">
      <c r="A2607" s="86"/>
      <c r="B2607" s="86"/>
    </row>
    <row r="2608" spans="1:2" s="73" customFormat="1" x14ac:dyDescent="0.25">
      <c r="A2608" s="86"/>
      <c r="B2608" s="86"/>
    </row>
    <row r="2609" spans="1:2" s="73" customFormat="1" x14ac:dyDescent="0.25">
      <c r="A2609" s="86"/>
      <c r="B2609" s="86"/>
    </row>
    <row r="2610" spans="1:2" s="73" customFormat="1" x14ac:dyDescent="0.25">
      <c r="A2610" s="86"/>
      <c r="B2610" s="86"/>
    </row>
    <row r="2611" spans="1:2" s="73" customFormat="1" x14ac:dyDescent="0.25">
      <c r="A2611" s="86"/>
      <c r="B2611" s="86"/>
    </row>
    <row r="2612" spans="1:2" s="73" customFormat="1" x14ac:dyDescent="0.25">
      <c r="A2612" s="86"/>
      <c r="B2612" s="86"/>
    </row>
    <row r="2613" spans="1:2" s="73" customFormat="1" x14ac:dyDescent="0.25">
      <c r="A2613" s="86"/>
      <c r="B2613" s="86"/>
    </row>
    <row r="2614" spans="1:2" s="73" customFormat="1" x14ac:dyDescent="0.25">
      <c r="A2614" s="86"/>
      <c r="B2614" s="86"/>
    </row>
    <row r="2615" spans="1:2" s="73" customFormat="1" x14ac:dyDescent="0.25">
      <c r="A2615" s="86"/>
      <c r="B2615" s="86"/>
    </row>
    <row r="2616" spans="1:2" s="73" customFormat="1" x14ac:dyDescent="0.25">
      <c r="A2616" s="86"/>
      <c r="B2616" s="86"/>
    </row>
    <row r="2617" spans="1:2" s="73" customFormat="1" x14ac:dyDescent="0.25">
      <c r="A2617" s="86"/>
      <c r="B2617" s="86"/>
    </row>
    <row r="2618" spans="1:2" s="73" customFormat="1" x14ac:dyDescent="0.25">
      <c r="A2618" s="86"/>
      <c r="B2618" s="86"/>
    </row>
    <row r="2619" spans="1:2" s="73" customFormat="1" x14ac:dyDescent="0.25">
      <c r="A2619" s="86"/>
      <c r="B2619" s="86"/>
    </row>
    <row r="2620" spans="1:2" s="73" customFormat="1" x14ac:dyDescent="0.25">
      <c r="A2620" s="86"/>
      <c r="B2620" s="86"/>
    </row>
    <row r="2621" spans="1:2" s="73" customFormat="1" x14ac:dyDescent="0.25">
      <c r="A2621" s="86"/>
      <c r="B2621" s="86"/>
    </row>
    <row r="2622" spans="1:2" s="73" customFormat="1" x14ac:dyDescent="0.25">
      <c r="A2622" s="86"/>
      <c r="B2622" s="86"/>
    </row>
    <row r="2623" spans="1:2" s="73" customFormat="1" x14ac:dyDescent="0.25">
      <c r="A2623" s="86"/>
      <c r="B2623" s="86"/>
    </row>
    <row r="2624" spans="1:2" s="73" customFormat="1" x14ac:dyDescent="0.25">
      <c r="A2624" s="86"/>
      <c r="B2624" s="86"/>
    </row>
    <row r="2625" spans="1:2" s="73" customFormat="1" x14ac:dyDescent="0.25">
      <c r="A2625" s="86"/>
      <c r="B2625" s="86"/>
    </row>
    <row r="2626" spans="1:2" s="73" customFormat="1" x14ac:dyDescent="0.25">
      <c r="A2626" s="86"/>
      <c r="B2626" s="86"/>
    </row>
    <row r="2627" spans="1:2" s="73" customFormat="1" x14ac:dyDescent="0.25">
      <c r="A2627" s="86"/>
      <c r="B2627" s="86"/>
    </row>
    <row r="2628" spans="1:2" s="73" customFormat="1" x14ac:dyDescent="0.25">
      <c r="A2628" s="86"/>
      <c r="B2628" s="86"/>
    </row>
    <row r="2629" spans="1:2" s="73" customFormat="1" x14ac:dyDescent="0.25">
      <c r="A2629" s="86"/>
      <c r="B2629" s="86"/>
    </row>
    <row r="2630" spans="1:2" s="73" customFormat="1" x14ac:dyDescent="0.25">
      <c r="A2630" s="86"/>
      <c r="B2630" s="86"/>
    </row>
    <row r="2631" spans="1:2" s="73" customFormat="1" x14ac:dyDescent="0.25">
      <c r="A2631" s="86"/>
      <c r="B2631" s="86"/>
    </row>
    <row r="2632" spans="1:2" s="73" customFormat="1" x14ac:dyDescent="0.25">
      <c r="A2632" s="86"/>
      <c r="B2632" s="86"/>
    </row>
    <row r="2633" spans="1:2" s="73" customFormat="1" x14ac:dyDescent="0.25">
      <c r="A2633" s="86"/>
      <c r="B2633" s="86"/>
    </row>
    <row r="2634" spans="1:2" s="73" customFormat="1" x14ac:dyDescent="0.25">
      <c r="A2634" s="86"/>
      <c r="B2634" s="86"/>
    </row>
    <row r="2635" spans="1:2" s="73" customFormat="1" x14ac:dyDescent="0.25">
      <c r="A2635" s="86"/>
      <c r="B2635" s="86"/>
    </row>
    <row r="2636" spans="1:2" s="73" customFormat="1" x14ac:dyDescent="0.25">
      <c r="A2636" s="86"/>
      <c r="B2636" s="86"/>
    </row>
    <row r="2637" spans="1:2" s="73" customFormat="1" x14ac:dyDescent="0.25">
      <c r="A2637" s="86"/>
      <c r="B2637" s="86"/>
    </row>
    <row r="2638" spans="1:2" s="73" customFormat="1" x14ac:dyDescent="0.25">
      <c r="A2638" s="86"/>
      <c r="B2638" s="86"/>
    </row>
    <row r="2639" spans="1:2" s="73" customFormat="1" x14ac:dyDescent="0.25">
      <c r="A2639" s="86"/>
      <c r="B2639" s="86"/>
    </row>
    <row r="2640" spans="1:2" s="73" customFormat="1" x14ac:dyDescent="0.25">
      <c r="A2640" s="86"/>
      <c r="B2640" s="86"/>
    </row>
    <row r="2641" spans="1:2" s="73" customFormat="1" x14ac:dyDescent="0.25">
      <c r="A2641" s="86"/>
      <c r="B2641" s="86"/>
    </row>
    <row r="2642" spans="1:2" s="73" customFormat="1" x14ac:dyDescent="0.25">
      <c r="A2642" s="86"/>
      <c r="B2642" s="86"/>
    </row>
    <row r="2643" spans="1:2" s="73" customFormat="1" x14ac:dyDescent="0.25">
      <c r="A2643" s="86"/>
      <c r="B2643" s="86"/>
    </row>
    <row r="2644" spans="1:2" s="73" customFormat="1" x14ac:dyDescent="0.25">
      <c r="A2644" s="86"/>
      <c r="B2644" s="86"/>
    </row>
    <row r="2645" spans="1:2" s="73" customFormat="1" x14ac:dyDescent="0.25">
      <c r="A2645" s="86"/>
      <c r="B2645" s="86"/>
    </row>
    <row r="2646" spans="1:2" s="73" customFormat="1" x14ac:dyDescent="0.25">
      <c r="A2646" s="86"/>
      <c r="B2646" s="86"/>
    </row>
    <row r="2647" spans="1:2" s="73" customFormat="1" x14ac:dyDescent="0.25">
      <c r="A2647" s="86"/>
      <c r="B2647" s="86"/>
    </row>
    <row r="2648" spans="1:2" s="73" customFormat="1" x14ac:dyDescent="0.25">
      <c r="A2648" s="86"/>
      <c r="B2648" s="86"/>
    </row>
    <row r="2649" spans="1:2" s="73" customFormat="1" x14ac:dyDescent="0.25">
      <c r="A2649" s="86"/>
      <c r="B2649" s="86"/>
    </row>
    <row r="2650" spans="1:2" s="73" customFormat="1" x14ac:dyDescent="0.25">
      <c r="A2650" s="86"/>
      <c r="B2650" s="86"/>
    </row>
    <row r="2651" spans="1:2" s="73" customFormat="1" x14ac:dyDescent="0.25">
      <c r="A2651" s="86"/>
      <c r="B2651" s="86"/>
    </row>
    <row r="2652" spans="1:2" s="73" customFormat="1" x14ac:dyDescent="0.25">
      <c r="A2652" s="86"/>
      <c r="B2652" s="86"/>
    </row>
    <row r="2653" spans="1:2" s="73" customFormat="1" x14ac:dyDescent="0.25">
      <c r="A2653" s="86"/>
      <c r="B2653" s="86"/>
    </row>
    <row r="2654" spans="1:2" s="73" customFormat="1" x14ac:dyDescent="0.25">
      <c r="A2654" s="86"/>
      <c r="B2654" s="86"/>
    </row>
    <row r="2655" spans="1:2" s="73" customFormat="1" x14ac:dyDescent="0.25">
      <c r="A2655" s="86"/>
      <c r="B2655" s="86"/>
    </row>
    <row r="2656" spans="1:2" s="73" customFormat="1" x14ac:dyDescent="0.25">
      <c r="A2656" s="86"/>
      <c r="B2656" s="86"/>
    </row>
    <row r="2657" spans="1:2" s="73" customFormat="1" x14ac:dyDescent="0.25">
      <c r="A2657" s="86"/>
      <c r="B2657" s="86"/>
    </row>
    <row r="2658" spans="1:2" s="73" customFormat="1" x14ac:dyDescent="0.25">
      <c r="A2658" s="86"/>
      <c r="B2658" s="86"/>
    </row>
    <row r="2659" spans="1:2" s="73" customFormat="1" x14ac:dyDescent="0.25">
      <c r="A2659" s="86"/>
      <c r="B2659" s="86"/>
    </row>
    <row r="2660" spans="1:2" s="73" customFormat="1" x14ac:dyDescent="0.25">
      <c r="A2660" s="86"/>
      <c r="B2660" s="86"/>
    </row>
    <row r="2661" spans="1:2" s="73" customFormat="1" x14ac:dyDescent="0.25">
      <c r="A2661" s="86"/>
      <c r="B2661" s="86"/>
    </row>
    <row r="2662" spans="1:2" s="73" customFormat="1" x14ac:dyDescent="0.25">
      <c r="A2662" s="86"/>
      <c r="B2662" s="86"/>
    </row>
    <row r="2663" spans="1:2" s="73" customFormat="1" x14ac:dyDescent="0.25">
      <c r="A2663" s="86"/>
      <c r="B2663" s="86"/>
    </row>
    <row r="2664" spans="1:2" s="73" customFormat="1" x14ac:dyDescent="0.25">
      <c r="A2664" s="86"/>
      <c r="B2664" s="86"/>
    </row>
    <row r="2665" spans="1:2" s="73" customFormat="1" x14ac:dyDescent="0.25">
      <c r="A2665" s="86"/>
      <c r="B2665" s="86"/>
    </row>
    <row r="2666" spans="1:2" s="73" customFormat="1" x14ac:dyDescent="0.25">
      <c r="A2666" s="86"/>
      <c r="B2666" s="86"/>
    </row>
    <row r="2667" spans="1:2" s="73" customFormat="1" x14ac:dyDescent="0.25">
      <c r="A2667" s="86"/>
      <c r="B2667" s="86"/>
    </row>
    <row r="2668" spans="1:2" s="73" customFormat="1" x14ac:dyDescent="0.25">
      <c r="A2668" s="86"/>
      <c r="B2668" s="86"/>
    </row>
    <row r="2669" spans="1:2" s="73" customFormat="1" x14ac:dyDescent="0.25">
      <c r="A2669" s="86"/>
      <c r="B2669" s="86"/>
    </row>
    <row r="2670" spans="1:2" s="73" customFormat="1" x14ac:dyDescent="0.25">
      <c r="A2670" s="86"/>
      <c r="B2670" s="86"/>
    </row>
    <row r="2671" spans="1:2" s="73" customFormat="1" x14ac:dyDescent="0.25">
      <c r="A2671" s="86"/>
      <c r="B2671" s="86"/>
    </row>
    <row r="2672" spans="1:2" s="73" customFormat="1" x14ac:dyDescent="0.25">
      <c r="A2672" s="86"/>
      <c r="B2672" s="86"/>
    </row>
    <row r="2673" spans="1:2" s="73" customFormat="1" x14ac:dyDescent="0.25">
      <c r="A2673" s="86"/>
      <c r="B2673" s="86"/>
    </row>
    <row r="2674" spans="1:2" s="73" customFormat="1" x14ac:dyDescent="0.25">
      <c r="A2674" s="86"/>
      <c r="B2674" s="86"/>
    </row>
    <row r="2675" spans="1:2" s="73" customFormat="1" x14ac:dyDescent="0.25">
      <c r="A2675" s="86"/>
      <c r="B2675" s="86"/>
    </row>
    <row r="2676" spans="1:2" s="73" customFormat="1" x14ac:dyDescent="0.25">
      <c r="A2676" s="86"/>
      <c r="B2676" s="86"/>
    </row>
    <row r="2677" spans="1:2" s="73" customFormat="1" x14ac:dyDescent="0.25">
      <c r="A2677" s="86"/>
      <c r="B2677" s="86"/>
    </row>
    <row r="2678" spans="1:2" s="73" customFormat="1" x14ac:dyDescent="0.25">
      <c r="A2678" s="86"/>
      <c r="B2678" s="86"/>
    </row>
    <row r="2679" spans="1:2" s="73" customFormat="1" x14ac:dyDescent="0.25">
      <c r="A2679" s="86"/>
      <c r="B2679" s="86"/>
    </row>
    <row r="2680" spans="1:2" s="73" customFormat="1" x14ac:dyDescent="0.25">
      <c r="A2680" s="86"/>
      <c r="B2680" s="86"/>
    </row>
    <row r="2681" spans="1:2" s="73" customFormat="1" x14ac:dyDescent="0.25">
      <c r="A2681" s="86"/>
      <c r="B2681" s="86"/>
    </row>
    <row r="2682" spans="1:2" s="73" customFormat="1" x14ac:dyDescent="0.25">
      <c r="A2682" s="86"/>
      <c r="B2682" s="86"/>
    </row>
    <row r="2683" spans="1:2" s="73" customFormat="1" x14ac:dyDescent="0.25">
      <c r="A2683" s="86"/>
      <c r="B2683" s="86"/>
    </row>
    <row r="2684" spans="1:2" s="73" customFormat="1" x14ac:dyDescent="0.25">
      <c r="A2684" s="86"/>
      <c r="B2684" s="86"/>
    </row>
    <row r="2685" spans="1:2" s="73" customFormat="1" x14ac:dyDescent="0.25">
      <c r="A2685" s="86"/>
      <c r="B2685" s="86"/>
    </row>
    <row r="2686" spans="1:2" s="73" customFormat="1" x14ac:dyDescent="0.25">
      <c r="A2686" s="86"/>
      <c r="B2686" s="86"/>
    </row>
    <row r="2687" spans="1:2" s="73" customFormat="1" x14ac:dyDescent="0.25">
      <c r="A2687" s="86"/>
      <c r="B2687" s="86"/>
    </row>
    <row r="2688" spans="1:2" s="73" customFormat="1" x14ac:dyDescent="0.25">
      <c r="A2688" s="86"/>
      <c r="B2688" s="86"/>
    </row>
    <row r="2689" spans="1:2" s="73" customFormat="1" x14ac:dyDescent="0.25">
      <c r="A2689" s="86"/>
      <c r="B2689" s="86"/>
    </row>
    <row r="2690" spans="1:2" s="73" customFormat="1" x14ac:dyDescent="0.25">
      <c r="A2690" s="86"/>
      <c r="B2690" s="86"/>
    </row>
    <row r="2691" spans="1:2" s="73" customFormat="1" x14ac:dyDescent="0.25">
      <c r="A2691" s="86"/>
      <c r="B2691" s="86"/>
    </row>
    <row r="2692" spans="1:2" s="73" customFormat="1" x14ac:dyDescent="0.25">
      <c r="A2692" s="86"/>
      <c r="B2692" s="86"/>
    </row>
    <row r="2693" spans="1:2" s="73" customFormat="1" x14ac:dyDescent="0.25">
      <c r="A2693" s="86"/>
      <c r="B2693" s="86"/>
    </row>
    <row r="2694" spans="1:2" s="73" customFormat="1" x14ac:dyDescent="0.25">
      <c r="A2694" s="86"/>
      <c r="B2694" s="86"/>
    </row>
    <row r="2695" spans="1:2" s="73" customFormat="1" x14ac:dyDescent="0.25">
      <c r="A2695" s="86"/>
      <c r="B2695" s="86"/>
    </row>
    <row r="2696" spans="1:2" s="73" customFormat="1" x14ac:dyDescent="0.25">
      <c r="A2696" s="86"/>
      <c r="B2696" s="86"/>
    </row>
    <row r="2697" spans="1:2" s="73" customFormat="1" x14ac:dyDescent="0.25">
      <c r="A2697" s="86"/>
      <c r="B2697" s="86"/>
    </row>
    <row r="2698" spans="1:2" s="73" customFormat="1" x14ac:dyDescent="0.25">
      <c r="A2698" s="86"/>
      <c r="B2698" s="86"/>
    </row>
    <row r="2699" spans="1:2" s="73" customFormat="1" x14ac:dyDescent="0.25">
      <c r="A2699" s="86"/>
      <c r="B2699" s="86"/>
    </row>
    <row r="2700" spans="1:2" s="73" customFormat="1" x14ac:dyDescent="0.25">
      <c r="A2700" s="86"/>
      <c r="B2700" s="86"/>
    </row>
    <row r="2701" spans="1:2" s="73" customFormat="1" x14ac:dyDescent="0.25">
      <c r="A2701" s="86"/>
      <c r="B2701" s="86"/>
    </row>
    <row r="2702" spans="1:2" s="73" customFormat="1" x14ac:dyDescent="0.25">
      <c r="A2702" s="86"/>
      <c r="B2702" s="86"/>
    </row>
    <row r="2703" spans="1:2" s="73" customFormat="1" x14ac:dyDescent="0.25">
      <c r="A2703" s="86"/>
      <c r="B2703" s="86"/>
    </row>
    <row r="2704" spans="1:2" s="73" customFormat="1" x14ac:dyDescent="0.25">
      <c r="A2704" s="86"/>
      <c r="B2704" s="86"/>
    </row>
    <row r="2705" spans="1:2" s="73" customFormat="1" x14ac:dyDescent="0.25">
      <c r="A2705" s="86"/>
      <c r="B2705" s="86"/>
    </row>
    <row r="2706" spans="1:2" s="73" customFormat="1" x14ac:dyDescent="0.25">
      <c r="A2706" s="86"/>
      <c r="B2706" s="86"/>
    </row>
    <row r="2707" spans="1:2" s="73" customFormat="1" x14ac:dyDescent="0.25">
      <c r="A2707" s="86"/>
      <c r="B2707" s="86"/>
    </row>
    <row r="2708" spans="1:2" s="73" customFormat="1" x14ac:dyDescent="0.25">
      <c r="A2708" s="86"/>
      <c r="B2708" s="86"/>
    </row>
    <row r="2709" spans="1:2" s="73" customFormat="1" x14ac:dyDescent="0.25">
      <c r="A2709" s="86"/>
      <c r="B2709" s="86"/>
    </row>
    <row r="2710" spans="1:2" s="73" customFormat="1" x14ac:dyDescent="0.25">
      <c r="A2710" s="86"/>
      <c r="B2710" s="86"/>
    </row>
    <row r="2711" spans="1:2" s="73" customFormat="1" x14ac:dyDescent="0.25">
      <c r="A2711" s="86"/>
      <c r="B2711" s="86"/>
    </row>
    <row r="2712" spans="1:2" s="73" customFormat="1" x14ac:dyDescent="0.25">
      <c r="A2712" s="86"/>
      <c r="B2712" s="86"/>
    </row>
    <row r="2713" spans="1:2" s="73" customFormat="1" x14ac:dyDescent="0.25">
      <c r="A2713" s="86"/>
      <c r="B2713" s="86"/>
    </row>
    <row r="2714" spans="1:2" s="73" customFormat="1" x14ac:dyDescent="0.25">
      <c r="A2714" s="86"/>
      <c r="B2714" s="86"/>
    </row>
    <row r="2715" spans="1:2" s="73" customFormat="1" x14ac:dyDescent="0.25">
      <c r="A2715" s="86"/>
      <c r="B2715" s="86"/>
    </row>
    <row r="2716" spans="1:2" s="73" customFormat="1" x14ac:dyDescent="0.25">
      <c r="A2716" s="86"/>
      <c r="B2716" s="86"/>
    </row>
    <row r="2717" spans="1:2" s="73" customFormat="1" x14ac:dyDescent="0.25">
      <c r="A2717" s="86"/>
      <c r="B2717" s="86"/>
    </row>
    <row r="2718" spans="1:2" s="73" customFormat="1" x14ac:dyDescent="0.25">
      <c r="A2718" s="86"/>
      <c r="B2718" s="86"/>
    </row>
    <row r="2719" spans="1:2" s="73" customFormat="1" x14ac:dyDescent="0.25">
      <c r="A2719" s="86"/>
      <c r="B2719" s="86"/>
    </row>
    <row r="2720" spans="1:2" s="73" customFormat="1" x14ac:dyDescent="0.25">
      <c r="A2720" s="86"/>
      <c r="B2720" s="86"/>
    </row>
    <row r="2721" spans="1:2" s="73" customFormat="1" x14ac:dyDescent="0.25">
      <c r="A2721" s="86"/>
      <c r="B2721" s="86"/>
    </row>
    <row r="2722" spans="1:2" s="73" customFormat="1" x14ac:dyDescent="0.25">
      <c r="A2722" s="86"/>
      <c r="B2722" s="86"/>
    </row>
    <row r="2723" spans="1:2" s="73" customFormat="1" x14ac:dyDescent="0.25">
      <c r="A2723" s="86"/>
      <c r="B2723" s="86"/>
    </row>
    <row r="2724" spans="1:2" s="73" customFormat="1" x14ac:dyDescent="0.25">
      <c r="A2724" s="86"/>
      <c r="B2724" s="86"/>
    </row>
    <row r="2725" spans="1:2" s="73" customFormat="1" x14ac:dyDescent="0.25">
      <c r="A2725" s="86"/>
      <c r="B2725" s="86"/>
    </row>
    <row r="2726" spans="1:2" s="73" customFormat="1" x14ac:dyDescent="0.25">
      <c r="A2726" s="86"/>
      <c r="B2726" s="86"/>
    </row>
    <row r="2727" spans="1:2" s="73" customFormat="1" x14ac:dyDescent="0.25">
      <c r="A2727" s="86"/>
      <c r="B2727" s="86"/>
    </row>
    <row r="2728" spans="1:2" s="73" customFormat="1" x14ac:dyDescent="0.25">
      <c r="A2728" s="86"/>
      <c r="B2728" s="86"/>
    </row>
    <row r="2729" spans="1:2" s="73" customFormat="1" x14ac:dyDescent="0.25">
      <c r="A2729" s="86"/>
      <c r="B2729" s="86"/>
    </row>
    <row r="2730" spans="1:2" s="73" customFormat="1" x14ac:dyDescent="0.25">
      <c r="A2730" s="86"/>
      <c r="B2730" s="86"/>
    </row>
    <row r="2731" spans="1:2" s="73" customFormat="1" x14ac:dyDescent="0.25">
      <c r="A2731" s="86"/>
      <c r="B2731" s="86"/>
    </row>
    <row r="2732" spans="1:2" s="73" customFormat="1" x14ac:dyDescent="0.25">
      <c r="A2732" s="86"/>
      <c r="B2732" s="86"/>
    </row>
    <row r="2733" spans="1:2" s="73" customFormat="1" x14ac:dyDescent="0.25">
      <c r="A2733" s="86"/>
      <c r="B2733" s="86"/>
    </row>
    <row r="2734" spans="1:2" s="73" customFormat="1" x14ac:dyDescent="0.25">
      <c r="A2734" s="86"/>
      <c r="B2734" s="86"/>
    </row>
    <row r="2735" spans="1:2" s="73" customFormat="1" x14ac:dyDescent="0.25">
      <c r="A2735" s="86"/>
      <c r="B2735" s="86"/>
    </row>
    <row r="2736" spans="1:2" s="73" customFormat="1" x14ac:dyDescent="0.25">
      <c r="A2736" s="86"/>
      <c r="B2736" s="86"/>
    </row>
    <row r="2737" spans="1:2" s="73" customFormat="1" x14ac:dyDescent="0.25">
      <c r="A2737" s="86"/>
      <c r="B2737" s="86"/>
    </row>
    <row r="2738" spans="1:2" s="73" customFormat="1" x14ac:dyDescent="0.25">
      <c r="A2738" s="86"/>
      <c r="B2738" s="86"/>
    </row>
    <row r="2739" spans="1:2" s="73" customFormat="1" x14ac:dyDescent="0.25">
      <c r="A2739" s="86"/>
      <c r="B2739" s="86"/>
    </row>
    <row r="2740" spans="1:2" s="73" customFormat="1" x14ac:dyDescent="0.25">
      <c r="A2740" s="86"/>
      <c r="B2740" s="86"/>
    </row>
    <row r="2741" spans="1:2" s="73" customFormat="1" x14ac:dyDescent="0.25">
      <c r="A2741" s="86"/>
      <c r="B2741" s="86"/>
    </row>
    <row r="2742" spans="1:2" s="73" customFormat="1" x14ac:dyDescent="0.25">
      <c r="A2742" s="86"/>
      <c r="B2742" s="86"/>
    </row>
    <row r="2743" spans="1:2" s="73" customFormat="1" x14ac:dyDescent="0.25">
      <c r="A2743" s="86"/>
      <c r="B2743" s="86"/>
    </row>
    <row r="2744" spans="1:2" s="73" customFormat="1" x14ac:dyDescent="0.25">
      <c r="A2744" s="86"/>
      <c r="B2744" s="86"/>
    </row>
    <row r="2745" spans="1:2" s="73" customFormat="1" x14ac:dyDescent="0.25">
      <c r="A2745" s="86"/>
      <c r="B2745" s="86"/>
    </row>
    <row r="2746" spans="1:2" s="73" customFormat="1" x14ac:dyDescent="0.25">
      <c r="A2746" s="86"/>
      <c r="B2746" s="86"/>
    </row>
    <row r="2747" spans="1:2" s="73" customFormat="1" x14ac:dyDescent="0.25">
      <c r="A2747" s="86"/>
      <c r="B2747" s="86"/>
    </row>
    <row r="2748" spans="1:2" s="73" customFormat="1" x14ac:dyDescent="0.25">
      <c r="A2748" s="86"/>
      <c r="B2748" s="86"/>
    </row>
    <row r="2749" spans="1:2" s="73" customFormat="1" x14ac:dyDescent="0.25">
      <c r="A2749" s="86"/>
      <c r="B2749" s="86"/>
    </row>
    <row r="2750" spans="1:2" s="73" customFormat="1" x14ac:dyDescent="0.25">
      <c r="A2750" s="86"/>
      <c r="B2750" s="86"/>
    </row>
    <row r="2751" spans="1:2" s="73" customFormat="1" x14ac:dyDescent="0.25">
      <c r="A2751" s="86"/>
      <c r="B2751" s="86"/>
    </row>
    <row r="2752" spans="1:2" s="73" customFormat="1" x14ac:dyDescent="0.25">
      <c r="A2752" s="86"/>
      <c r="B2752" s="86"/>
    </row>
    <row r="2753" spans="1:2" s="73" customFormat="1" x14ac:dyDescent="0.25">
      <c r="A2753" s="86"/>
      <c r="B2753" s="86"/>
    </row>
    <row r="2754" spans="1:2" s="73" customFormat="1" x14ac:dyDescent="0.25">
      <c r="A2754" s="86"/>
      <c r="B2754" s="86"/>
    </row>
    <row r="2755" spans="1:2" s="73" customFormat="1" x14ac:dyDescent="0.25">
      <c r="A2755" s="86"/>
      <c r="B2755" s="86"/>
    </row>
    <row r="2756" spans="1:2" s="73" customFormat="1" x14ac:dyDescent="0.25">
      <c r="A2756" s="86"/>
      <c r="B2756" s="86"/>
    </row>
    <row r="2757" spans="1:2" s="73" customFormat="1" x14ac:dyDescent="0.25">
      <c r="A2757" s="86"/>
      <c r="B2757" s="86"/>
    </row>
    <row r="2758" spans="1:2" s="73" customFormat="1" x14ac:dyDescent="0.25">
      <c r="A2758" s="86"/>
      <c r="B2758" s="86"/>
    </row>
    <row r="2759" spans="1:2" s="73" customFormat="1" x14ac:dyDescent="0.25">
      <c r="A2759" s="86"/>
      <c r="B2759" s="86"/>
    </row>
    <row r="2760" spans="1:2" s="73" customFormat="1" x14ac:dyDescent="0.25">
      <c r="A2760" s="86"/>
      <c r="B2760" s="86"/>
    </row>
    <row r="2761" spans="1:2" s="73" customFormat="1" x14ac:dyDescent="0.25">
      <c r="A2761" s="86"/>
      <c r="B2761" s="86"/>
    </row>
    <row r="2762" spans="1:2" s="73" customFormat="1" x14ac:dyDescent="0.25">
      <c r="A2762" s="86"/>
      <c r="B2762" s="86"/>
    </row>
    <row r="2763" spans="1:2" s="73" customFormat="1" x14ac:dyDescent="0.25">
      <c r="A2763" s="86"/>
      <c r="B2763" s="86"/>
    </row>
    <row r="2764" spans="1:2" s="73" customFormat="1" x14ac:dyDescent="0.25">
      <c r="A2764" s="86"/>
      <c r="B2764" s="86"/>
    </row>
    <row r="2765" spans="1:2" s="73" customFormat="1" x14ac:dyDescent="0.25">
      <c r="A2765" s="86"/>
      <c r="B2765" s="86"/>
    </row>
    <row r="2766" spans="1:2" s="73" customFormat="1" x14ac:dyDescent="0.25">
      <c r="A2766" s="86"/>
      <c r="B2766" s="86"/>
    </row>
    <row r="2767" spans="1:2" s="73" customFormat="1" x14ac:dyDescent="0.25">
      <c r="A2767" s="86"/>
      <c r="B2767" s="86"/>
    </row>
    <row r="2768" spans="1:2" s="73" customFormat="1" x14ac:dyDescent="0.25">
      <c r="A2768" s="86"/>
      <c r="B2768" s="86"/>
    </row>
    <row r="2769" spans="1:2" s="73" customFormat="1" x14ac:dyDescent="0.25">
      <c r="A2769" s="86"/>
      <c r="B2769" s="86"/>
    </row>
    <row r="2770" spans="1:2" s="73" customFormat="1" x14ac:dyDescent="0.25">
      <c r="A2770" s="86"/>
      <c r="B2770" s="86"/>
    </row>
    <row r="2771" spans="1:2" s="73" customFormat="1" x14ac:dyDescent="0.25">
      <c r="A2771" s="86"/>
      <c r="B2771" s="86"/>
    </row>
    <row r="2772" spans="1:2" s="73" customFormat="1" x14ac:dyDescent="0.25">
      <c r="A2772" s="86"/>
      <c r="B2772" s="86"/>
    </row>
    <row r="2773" spans="1:2" s="73" customFormat="1" x14ac:dyDescent="0.25">
      <c r="A2773" s="86"/>
      <c r="B2773" s="86"/>
    </row>
    <row r="2774" spans="1:2" s="73" customFormat="1" x14ac:dyDescent="0.25">
      <c r="A2774" s="86"/>
      <c r="B2774" s="86"/>
    </row>
    <row r="2775" spans="1:2" s="73" customFormat="1" x14ac:dyDescent="0.25">
      <c r="A2775" s="86"/>
      <c r="B2775" s="86"/>
    </row>
    <row r="2776" spans="1:2" s="73" customFormat="1" x14ac:dyDescent="0.25">
      <c r="A2776" s="86"/>
      <c r="B2776" s="86"/>
    </row>
    <row r="2777" spans="1:2" s="73" customFormat="1" x14ac:dyDescent="0.25">
      <c r="A2777" s="86"/>
      <c r="B2777" s="86"/>
    </row>
    <row r="2778" spans="1:2" s="73" customFormat="1" x14ac:dyDescent="0.25">
      <c r="A2778" s="86"/>
      <c r="B2778" s="86"/>
    </row>
    <row r="2779" spans="1:2" s="73" customFormat="1" x14ac:dyDescent="0.25">
      <c r="A2779" s="86"/>
      <c r="B2779" s="86"/>
    </row>
    <row r="2780" spans="1:2" s="73" customFormat="1" x14ac:dyDescent="0.25">
      <c r="A2780" s="86"/>
      <c r="B2780" s="86"/>
    </row>
    <row r="2781" spans="1:2" s="73" customFormat="1" x14ac:dyDescent="0.25">
      <c r="A2781" s="86"/>
      <c r="B2781" s="86"/>
    </row>
    <row r="2782" spans="1:2" s="73" customFormat="1" x14ac:dyDescent="0.25">
      <c r="A2782" s="86"/>
      <c r="B2782" s="86"/>
    </row>
    <row r="2783" spans="1:2" s="73" customFormat="1" x14ac:dyDescent="0.25">
      <c r="A2783" s="86"/>
      <c r="B2783" s="86"/>
    </row>
    <row r="2784" spans="1:2" s="73" customFormat="1" x14ac:dyDescent="0.25">
      <c r="A2784" s="86"/>
      <c r="B2784" s="86"/>
    </row>
    <row r="2785" spans="1:2" s="73" customFormat="1" x14ac:dyDescent="0.25">
      <c r="A2785" s="86"/>
      <c r="B2785" s="86"/>
    </row>
    <row r="2786" spans="1:2" s="73" customFormat="1" x14ac:dyDescent="0.25">
      <c r="A2786" s="86"/>
      <c r="B2786" s="86"/>
    </row>
    <row r="2787" spans="1:2" s="73" customFormat="1" x14ac:dyDescent="0.25">
      <c r="A2787" s="86"/>
      <c r="B2787" s="86"/>
    </row>
    <row r="2788" spans="1:2" s="73" customFormat="1" x14ac:dyDescent="0.25">
      <c r="A2788" s="86"/>
      <c r="B2788" s="86"/>
    </row>
    <row r="2789" spans="1:2" s="73" customFormat="1" x14ac:dyDescent="0.25">
      <c r="A2789" s="86"/>
      <c r="B2789" s="86"/>
    </row>
    <row r="2790" spans="1:2" s="73" customFormat="1" x14ac:dyDescent="0.25">
      <c r="A2790" s="86"/>
      <c r="B2790" s="86"/>
    </row>
    <row r="2791" spans="1:2" s="73" customFormat="1" x14ac:dyDescent="0.25">
      <c r="A2791" s="86"/>
      <c r="B2791" s="86"/>
    </row>
    <row r="2792" spans="1:2" s="73" customFormat="1" x14ac:dyDescent="0.25">
      <c r="A2792" s="86"/>
      <c r="B2792" s="86"/>
    </row>
    <row r="2793" spans="1:2" s="73" customFormat="1" x14ac:dyDescent="0.25">
      <c r="A2793" s="86"/>
      <c r="B2793" s="86"/>
    </row>
    <row r="2794" spans="1:2" s="73" customFormat="1" x14ac:dyDescent="0.25">
      <c r="A2794" s="86"/>
      <c r="B2794" s="86"/>
    </row>
    <row r="2795" spans="1:2" s="73" customFormat="1" x14ac:dyDescent="0.25">
      <c r="A2795" s="86"/>
      <c r="B2795" s="86"/>
    </row>
    <row r="2796" spans="1:2" s="73" customFormat="1" x14ac:dyDescent="0.25">
      <c r="A2796" s="86"/>
      <c r="B2796" s="86"/>
    </row>
    <row r="2797" spans="1:2" s="73" customFormat="1" x14ac:dyDescent="0.25">
      <c r="A2797" s="86"/>
      <c r="B2797" s="86"/>
    </row>
    <row r="2798" spans="1:2" s="73" customFormat="1" x14ac:dyDescent="0.25">
      <c r="A2798" s="86"/>
      <c r="B2798" s="86"/>
    </row>
    <row r="2799" spans="1:2" s="73" customFormat="1" x14ac:dyDescent="0.25">
      <c r="A2799" s="86"/>
      <c r="B2799" s="86"/>
    </row>
    <row r="2800" spans="1:2" s="73" customFormat="1" x14ac:dyDescent="0.25">
      <c r="A2800" s="86"/>
      <c r="B2800" s="86"/>
    </row>
    <row r="2801" spans="1:2" s="73" customFormat="1" x14ac:dyDescent="0.25">
      <c r="A2801" s="86"/>
      <c r="B2801" s="86"/>
    </row>
    <row r="2802" spans="1:2" s="73" customFormat="1" x14ac:dyDescent="0.25">
      <c r="A2802" s="86"/>
      <c r="B2802" s="86"/>
    </row>
    <row r="2803" spans="1:2" s="73" customFormat="1" x14ac:dyDescent="0.25">
      <c r="A2803" s="86"/>
      <c r="B2803" s="86"/>
    </row>
    <row r="2804" spans="1:2" s="73" customFormat="1" x14ac:dyDescent="0.25">
      <c r="A2804" s="86"/>
      <c r="B2804" s="86"/>
    </row>
    <row r="2805" spans="1:2" s="73" customFormat="1" x14ac:dyDescent="0.25">
      <c r="A2805" s="86"/>
      <c r="B2805" s="86"/>
    </row>
    <row r="2806" spans="1:2" s="73" customFormat="1" x14ac:dyDescent="0.25">
      <c r="A2806" s="86"/>
      <c r="B2806" s="86"/>
    </row>
    <row r="2807" spans="1:2" s="73" customFormat="1" x14ac:dyDescent="0.25">
      <c r="A2807" s="86"/>
      <c r="B2807" s="86"/>
    </row>
    <row r="2808" spans="1:2" s="73" customFormat="1" x14ac:dyDescent="0.25">
      <c r="A2808" s="86"/>
      <c r="B2808" s="86"/>
    </row>
    <row r="2809" spans="1:2" s="73" customFormat="1" x14ac:dyDescent="0.25">
      <c r="A2809" s="86"/>
      <c r="B2809" s="86"/>
    </row>
    <row r="2810" spans="1:2" s="73" customFormat="1" x14ac:dyDescent="0.25">
      <c r="A2810" s="86"/>
      <c r="B2810" s="86"/>
    </row>
    <row r="2811" spans="1:2" s="73" customFormat="1" x14ac:dyDescent="0.25">
      <c r="A2811" s="86"/>
      <c r="B2811" s="86"/>
    </row>
    <row r="2812" spans="1:2" s="73" customFormat="1" x14ac:dyDescent="0.25">
      <c r="A2812" s="86"/>
      <c r="B2812" s="86"/>
    </row>
    <row r="2813" spans="1:2" s="73" customFormat="1" x14ac:dyDescent="0.25">
      <c r="A2813" s="86"/>
      <c r="B2813" s="86"/>
    </row>
    <row r="2814" spans="1:2" s="73" customFormat="1" x14ac:dyDescent="0.25">
      <c r="A2814" s="86"/>
      <c r="B2814" s="86"/>
    </row>
    <row r="2815" spans="1:2" s="73" customFormat="1" x14ac:dyDescent="0.25">
      <c r="A2815" s="86"/>
      <c r="B2815" s="86"/>
    </row>
    <row r="2816" spans="1:2" s="73" customFormat="1" x14ac:dyDescent="0.25">
      <c r="A2816" s="86"/>
      <c r="B2816" s="86"/>
    </row>
    <row r="2817" spans="1:2" s="73" customFormat="1" x14ac:dyDescent="0.25">
      <c r="A2817" s="86"/>
      <c r="B2817" s="86"/>
    </row>
    <row r="2818" spans="1:2" s="73" customFormat="1" x14ac:dyDescent="0.25">
      <c r="A2818" s="86"/>
      <c r="B2818" s="86"/>
    </row>
    <row r="2819" spans="1:2" s="73" customFormat="1" x14ac:dyDescent="0.25">
      <c r="A2819" s="86"/>
      <c r="B2819" s="86"/>
    </row>
    <row r="2820" spans="1:2" s="73" customFormat="1" x14ac:dyDescent="0.25">
      <c r="A2820" s="86"/>
      <c r="B2820" s="86"/>
    </row>
    <row r="2821" spans="1:2" s="73" customFormat="1" x14ac:dyDescent="0.25">
      <c r="A2821" s="86"/>
      <c r="B2821" s="86"/>
    </row>
    <row r="2822" spans="1:2" s="73" customFormat="1" x14ac:dyDescent="0.25">
      <c r="A2822" s="86"/>
      <c r="B2822" s="86"/>
    </row>
    <row r="2823" spans="1:2" s="73" customFormat="1" x14ac:dyDescent="0.25">
      <c r="A2823" s="86"/>
      <c r="B2823" s="86"/>
    </row>
    <row r="2824" spans="1:2" s="73" customFormat="1" x14ac:dyDescent="0.25">
      <c r="A2824" s="86"/>
      <c r="B2824" s="86"/>
    </row>
    <row r="2825" spans="1:2" s="73" customFormat="1" x14ac:dyDescent="0.25">
      <c r="A2825" s="86"/>
      <c r="B2825" s="86"/>
    </row>
    <row r="2826" spans="1:2" s="73" customFormat="1" x14ac:dyDescent="0.25">
      <c r="A2826" s="86"/>
      <c r="B2826" s="86"/>
    </row>
    <row r="2827" spans="1:2" s="73" customFormat="1" x14ac:dyDescent="0.25">
      <c r="A2827" s="86"/>
      <c r="B2827" s="86"/>
    </row>
    <row r="2828" spans="1:2" s="73" customFormat="1" x14ac:dyDescent="0.25">
      <c r="A2828" s="86"/>
      <c r="B2828" s="86"/>
    </row>
    <row r="2829" spans="1:2" s="73" customFormat="1" x14ac:dyDescent="0.25">
      <c r="A2829" s="86"/>
      <c r="B2829" s="86"/>
    </row>
    <row r="2830" spans="1:2" s="73" customFormat="1" x14ac:dyDescent="0.25">
      <c r="A2830" s="86"/>
      <c r="B2830" s="86"/>
    </row>
    <row r="2831" spans="1:2" s="73" customFormat="1" x14ac:dyDescent="0.25">
      <c r="A2831" s="86"/>
      <c r="B2831" s="86"/>
    </row>
    <row r="2832" spans="1:2" s="73" customFormat="1" x14ac:dyDescent="0.25">
      <c r="A2832" s="86"/>
      <c r="B2832" s="86"/>
    </row>
    <row r="2833" spans="1:2" s="73" customFormat="1" x14ac:dyDescent="0.25">
      <c r="A2833" s="86"/>
      <c r="B2833" s="86"/>
    </row>
    <row r="2834" spans="1:2" s="73" customFormat="1" x14ac:dyDescent="0.25">
      <c r="A2834" s="86"/>
      <c r="B2834" s="86"/>
    </row>
    <row r="2835" spans="1:2" s="73" customFormat="1" x14ac:dyDescent="0.25">
      <c r="A2835" s="86"/>
      <c r="B2835" s="86"/>
    </row>
    <row r="2836" spans="1:2" s="73" customFormat="1" x14ac:dyDescent="0.25">
      <c r="A2836" s="86"/>
      <c r="B2836" s="86"/>
    </row>
    <row r="2837" spans="1:2" s="73" customFormat="1" x14ac:dyDescent="0.25">
      <c r="A2837" s="86"/>
      <c r="B2837" s="86"/>
    </row>
    <row r="2838" spans="1:2" s="73" customFormat="1" x14ac:dyDescent="0.25">
      <c r="A2838" s="86"/>
      <c r="B2838" s="86"/>
    </row>
    <row r="2839" spans="1:2" s="73" customFormat="1" x14ac:dyDescent="0.25">
      <c r="A2839" s="86"/>
      <c r="B2839" s="86"/>
    </row>
    <row r="2840" spans="1:2" s="73" customFormat="1" x14ac:dyDescent="0.25">
      <c r="A2840" s="86"/>
      <c r="B2840" s="86"/>
    </row>
    <row r="2841" spans="1:2" s="73" customFormat="1" x14ac:dyDescent="0.25">
      <c r="A2841" s="86"/>
      <c r="B2841" s="86"/>
    </row>
    <row r="2842" spans="1:2" s="73" customFormat="1" x14ac:dyDescent="0.25">
      <c r="A2842" s="86"/>
      <c r="B2842" s="86"/>
    </row>
    <row r="2843" spans="1:2" s="73" customFormat="1" x14ac:dyDescent="0.25">
      <c r="A2843" s="86"/>
      <c r="B2843" s="86"/>
    </row>
    <row r="2844" spans="1:2" s="73" customFormat="1" x14ac:dyDescent="0.25">
      <c r="A2844" s="86"/>
      <c r="B2844" s="86"/>
    </row>
    <row r="2845" spans="1:2" s="73" customFormat="1" x14ac:dyDescent="0.25">
      <c r="A2845" s="86"/>
      <c r="B2845" s="86"/>
    </row>
    <row r="2846" spans="1:2" s="73" customFormat="1" x14ac:dyDescent="0.25">
      <c r="A2846" s="86"/>
      <c r="B2846" s="86"/>
    </row>
    <row r="2847" spans="1:2" s="73" customFormat="1" x14ac:dyDescent="0.25">
      <c r="A2847" s="86"/>
      <c r="B2847" s="86"/>
    </row>
    <row r="2848" spans="1:2" s="73" customFormat="1" x14ac:dyDescent="0.25">
      <c r="A2848" s="86"/>
      <c r="B2848" s="86"/>
    </row>
    <row r="2849" spans="1:2" s="73" customFormat="1" x14ac:dyDescent="0.25">
      <c r="A2849" s="86"/>
      <c r="B2849" s="86"/>
    </row>
    <row r="2850" spans="1:2" s="73" customFormat="1" x14ac:dyDescent="0.25">
      <c r="A2850" s="86"/>
      <c r="B2850" s="86"/>
    </row>
    <row r="2851" spans="1:2" s="73" customFormat="1" x14ac:dyDescent="0.25">
      <c r="A2851" s="86"/>
      <c r="B2851" s="86"/>
    </row>
    <row r="2852" spans="1:2" s="73" customFormat="1" x14ac:dyDescent="0.25">
      <c r="A2852" s="86"/>
      <c r="B2852" s="86"/>
    </row>
    <row r="2853" spans="1:2" s="73" customFormat="1" x14ac:dyDescent="0.25">
      <c r="A2853" s="86"/>
      <c r="B2853" s="86"/>
    </row>
    <row r="2854" spans="1:2" s="73" customFormat="1" x14ac:dyDescent="0.25">
      <c r="A2854" s="86"/>
      <c r="B2854" s="86"/>
    </row>
    <row r="2855" spans="1:2" s="73" customFormat="1" x14ac:dyDescent="0.25">
      <c r="A2855" s="86"/>
      <c r="B2855" s="86"/>
    </row>
    <row r="2856" spans="1:2" s="73" customFormat="1" x14ac:dyDescent="0.25">
      <c r="A2856" s="86"/>
      <c r="B2856" s="86"/>
    </row>
    <row r="2857" spans="1:2" s="73" customFormat="1" x14ac:dyDescent="0.25">
      <c r="A2857" s="86"/>
      <c r="B2857" s="86"/>
    </row>
    <row r="2858" spans="1:2" s="73" customFormat="1" x14ac:dyDescent="0.25">
      <c r="A2858" s="86"/>
      <c r="B2858" s="86"/>
    </row>
    <row r="2859" spans="1:2" s="73" customFormat="1" x14ac:dyDescent="0.25">
      <c r="A2859" s="86"/>
      <c r="B2859" s="86"/>
    </row>
    <row r="2860" spans="1:2" s="73" customFormat="1" x14ac:dyDescent="0.25">
      <c r="A2860" s="86"/>
      <c r="B2860" s="86"/>
    </row>
    <row r="2861" spans="1:2" s="73" customFormat="1" x14ac:dyDescent="0.25">
      <c r="A2861" s="86"/>
      <c r="B2861" s="86"/>
    </row>
    <row r="2862" spans="1:2" s="73" customFormat="1" x14ac:dyDescent="0.25">
      <c r="A2862" s="86"/>
      <c r="B2862" s="86"/>
    </row>
    <row r="2863" spans="1:2" s="73" customFormat="1" x14ac:dyDescent="0.25">
      <c r="A2863" s="86"/>
      <c r="B2863" s="86"/>
    </row>
    <row r="2864" spans="1:2" s="73" customFormat="1" x14ac:dyDescent="0.25">
      <c r="A2864" s="86"/>
      <c r="B2864" s="86"/>
    </row>
    <row r="2865" spans="1:2" s="73" customFormat="1" x14ac:dyDescent="0.25">
      <c r="A2865" s="86"/>
      <c r="B2865" s="86"/>
    </row>
    <row r="2866" spans="1:2" s="73" customFormat="1" x14ac:dyDescent="0.25">
      <c r="A2866" s="86"/>
      <c r="B2866" s="86"/>
    </row>
    <row r="2867" spans="1:2" s="73" customFormat="1" x14ac:dyDescent="0.25">
      <c r="A2867" s="86"/>
      <c r="B2867" s="86"/>
    </row>
    <row r="2868" spans="1:2" s="73" customFormat="1" x14ac:dyDescent="0.25">
      <c r="A2868" s="86"/>
      <c r="B2868" s="86"/>
    </row>
    <row r="2869" spans="1:2" s="73" customFormat="1" x14ac:dyDescent="0.25">
      <c r="A2869" s="86"/>
      <c r="B2869" s="86"/>
    </row>
    <row r="2870" spans="1:2" s="73" customFormat="1" x14ac:dyDescent="0.25">
      <c r="A2870" s="86"/>
      <c r="B2870" s="86"/>
    </row>
    <row r="2871" spans="1:2" s="73" customFormat="1" x14ac:dyDescent="0.25">
      <c r="A2871" s="86"/>
      <c r="B2871" s="86"/>
    </row>
    <row r="2872" spans="1:2" s="73" customFormat="1" x14ac:dyDescent="0.25">
      <c r="A2872" s="86"/>
      <c r="B2872" s="86"/>
    </row>
    <row r="2873" spans="1:2" s="73" customFormat="1" x14ac:dyDescent="0.25">
      <c r="A2873" s="86"/>
      <c r="B2873" s="86"/>
    </row>
    <row r="2874" spans="1:2" s="73" customFormat="1" x14ac:dyDescent="0.25">
      <c r="A2874" s="86"/>
      <c r="B2874" s="86"/>
    </row>
    <row r="2875" spans="1:2" s="73" customFormat="1" x14ac:dyDescent="0.25">
      <c r="A2875" s="86"/>
      <c r="B2875" s="86"/>
    </row>
    <row r="2876" spans="1:2" s="73" customFormat="1" x14ac:dyDescent="0.25">
      <c r="A2876" s="86"/>
      <c r="B2876" s="86"/>
    </row>
    <row r="2877" spans="1:2" s="73" customFormat="1" x14ac:dyDescent="0.25">
      <c r="A2877" s="86"/>
      <c r="B2877" s="86"/>
    </row>
    <row r="2878" spans="1:2" s="73" customFormat="1" x14ac:dyDescent="0.25">
      <c r="A2878" s="86"/>
      <c r="B2878" s="86"/>
    </row>
    <row r="2879" spans="1:2" s="73" customFormat="1" x14ac:dyDescent="0.25">
      <c r="A2879" s="86"/>
      <c r="B2879" s="86"/>
    </row>
    <row r="2880" spans="1:2" s="73" customFormat="1" x14ac:dyDescent="0.25">
      <c r="A2880" s="86"/>
      <c r="B2880" s="86"/>
    </row>
    <row r="2881" spans="1:2" s="73" customFormat="1" x14ac:dyDescent="0.25">
      <c r="A2881" s="86"/>
      <c r="B2881" s="86"/>
    </row>
    <row r="2882" spans="1:2" s="73" customFormat="1" x14ac:dyDescent="0.25">
      <c r="A2882" s="86"/>
      <c r="B2882" s="86"/>
    </row>
    <row r="2883" spans="1:2" s="73" customFormat="1" x14ac:dyDescent="0.25">
      <c r="A2883" s="86"/>
      <c r="B2883" s="86"/>
    </row>
    <row r="2884" spans="1:2" s="73" customFormat="1" x14ac:dyDescent="0.25">
      <c r="A2884" s="86"/>
      <c r="B2884" s="86"/>
    </row>
    <row r="2885" spans="1:2" s="73" customFormat="1" x14ac:dyDescent="0.25">
      <c r="A2885" s="86"/>
      <c r="B2885" s="86"/>
    </row>
    <row r="2886" spans="1:2" s="73" customFormat="1" x14ac:dyDescent="0.25">
      <c r="A2886" s="86"/>
      <c r="B2886" s="86"/>
    </row>
    <row r="2887" spans="1:2" s="73" customFormat="1" x14ac:dyDescent="0.25">
      <c r="A2887" s="86"/>
      <c r="B2887" s="86"/>
    </row>
    <row r="2888" spans="1:2" s="73" customFormat="1" x14ac:dyDescent="0.25">
      <c r="A2888" s="86"/>
      <c r="B2888" s="86"/>
    </row>
    <row r="2889" spans="1:2" s="73" customFormat="1" x14ac:dyDescent="0.25">
      <c r="A2889" s="86"/>
      <c r="B2889" s="86"/>
    </row>
    <row r="2890" spans="1:2" s="73" customFormat="1" x14ac:dyDescent="0.25">
      <c r="A2890" s="86"/>
      <c r="B2890" s="86"/>
    </row>
    <row r="2891" spans="1:2" s="73" customFormat="1" x14ac:dyDescent="0.25">
      <c r="A2891" s="86"/>
      <c r="B2891" s="86"/>
    </row>
    <row r="2892" spans="1:2" s="73" customFormat="1" x14ac:dyDescent="0.25">
      <c r="A2892" s="86"/>
      <c r="B2892" s="86"/>
    </row>
    <row r="2893" spans="1:2" s="73" customFormat="1" x14ac:dyDescent="0.25">
      <c r="A2893" s="86"/>
      <c r="B2893" s="86"/>
    </row>
    <row r="2894" spans="1:2" s="73" customFormat="1" x14ac:dyDescent="0.25">
      <c r="A2894" s="86"/>
      <c r="B2894" s="86"/>
    </row>
    <row r="2895" spans="1:2" s="73" customFormat="1" x14ac:dyDescent="0.25">
      <c r="A2895" s="86"/>
      <c r="B2895" s="86"/>
    </row>
    <row r="2896" spans="1:2" s="73" customFormat="1" x14ac:dyDescent="0.25">
      <c r="A2896" s="86"/>
      <c r="B2896" s="86"/>
    </row>
    <row r="2897" spans="1:2" s="73" customFormat="1" x14ac:dyDescent="0.25">
      <c r="A2897" s="86"/>
      <c r="B2897" s="86"/>
    </row>
    <row r="2898" spans="1:2" s="73" customFormat="1" x14ac:dyDescent="0.25">
      <c r="A2898" s="86"/>
      <c r="B2898" s="86"/>
    </row>
    <row r="2899" spans="1:2" s="73" customFormat="1" x14ac:dyDescent="0.25">
      <c r="A2899" s="86"/>
      <c r="B2899" s="86"/>
    </row>
    <row r="2900" spans="1:2" s="73" customFormat="1" x14ac:dyDescent="0.25">
      <c r="A2900" s="86"/>
      <c r="B2900" s="86"/>
    </row>
    <row r="2901" spans="1:2" s="73" customFormat="1" x14ac:dyDescent="0.25">
      <c r="A2901" s="86"/>
      <c r="B2901" s="86"/>
    </row>
    <row r="2902" spans="1:2" s="73" customFormat="1" x14ac:dyDescent="0.25">
      <c r="A2902" s="86"/>
      <c r="B2902" s="86"/>
    </row>
    <row r="2903" spans="1:2" s="73" customFormat="1" x14ac:dyDescent="0.25">
      <c r="A2903" s="86"/>
      <c r="B2903" s="86"/>
    </row>
    <row r="2904" spans="1:2" s="73" customFormat="1" x14ac:dyDescent="0.25">
      <c r="A2904" s="86"/>
      <c r="B2904" s="86"/>
    </row>
    <row r="2905" spans="1:2" s="73" customFormat="1" x14ac:dyDescent="0.25">
      <c r="A2905" s="86"/>
      <c r="B2905" s="86"/>
    </row>
    <row r="2906" spans="1:2" s="73" customFormat="1" x14ac:dyDescent="0.25">
      <c r="A2906" s="86"/>
      <c r="B2906" s="86"/>
    </row>
    <row r="2907" spans="1:2" s="73" customFormat="1" x14ac:dyDescent="0.25">
      <c r="A2907" s="86"/>
      <c r="B2907" s="86"/>
    </row>
    <row r="2908" spans="1:2" s="73" customFormat="1" x14ac:dyDescent="0.25">
      <c r="A2908" s="86"/>
      <c r="B2908" s="86"/>
    </row>
    <row r="2909" spans="1:2" s="73" customFormat="1" x14ac:dyDescent="0.25">
      <c r="A2909" s="86"/>
      <c r="B2909" s="86"/>
    </row>
    <row r="2910" spans="1:2" s="73" customFormat="1" x14ac:dyDescent="0.25">
      <c r="A2910" s="86"/>
      <c r="B2910" s="86"/>
    </row>
    <row r="2911" spans="1:2" s="73" customFormat="1" x14ac:dyDescent="0.25">
      <c r="A2911" s="86"/>
      <c r="B2911" s="86"/>
    </row>
    <row r="2912" spans="1:2" s="73" customFormat="1" x14ac:dyDescent="0.25">
      <c r="A2912" s="86"/>
      <c r="B2912" s="86"/>
    </row>
    <row r="2913" spans="1:2" s="73" customFormat="1" x14ac:dyDescent="0.25">
      <c r="A2913" s="86"/>
      <c r="B2913" s="86"/>
    </row>
    <row r="2914" spans="1:2" s="73" customFormat="1" x14ac:dyDescent="0.25">
      <c r="A2914" s="86"/>
      <c r="B2914" s="86"/>
    </row>
    <row r="2915" spans="1:2" s="73" customFormat="1" x14ac:dyDescent="0.25">
      <c r="A2915" s="86"/>
      <c r="B2915" s="86"/>
    </row>
    <row r="2916" spans="1:2" s="73" customFormat="1" x14ac:dyDescent="0.25">
      <c r="A2916" s="86"/>
      <c r="B2916" s="86"/>
    </row>
    <row r="2917" spans="1:2" s="73" customFormat="1" x14ac:dyDescent="0.25">
      <c r="A2917" s="86"/>
      <c r="B2917" s="86"/>
    </row>
    <row r="2918" spans="1:2" s="73" customFormat="1" x14ac:dyDescent="0.25">
      <c r="A2918" s="86"/>
      <c r="B2918" s="86"/>
    </row>
    <row r="2919" spans="1:2" s="73" customFormat="1" x14ac:dyDescent="0.25">
      <c r="A2919" s="86"/>
      <c r="B2919" s="86"/>
    </row>
    <row r="2920" spans="1:2" s="73" customFormat="1" x14ac:dyDescent="0.25">
      <c r="A2920" s="86"/>
      <c r="B2920" s="86"/>
    </row>
    <row r="2921" spans="1:2" s="73" customFormat="1" x14ac:dyDescent="0.25">
      <c r="A2921" s="86"/>
      <c r="B2921" s="86"/>
    </row>
    <row r="2922" spans="1:2" s="73" customFormat="1" x14ac:dyDescent="0.25">
      <c r="A2922" s="86"/>
      <c r="B2922" s="86"/>
    </row>
    <row r="2923" spans="1:2" s="73" customFormat="1" x14ac:dyDescent="0.25">
      <c r="A2923" s="86"/>
      <c r="B2923" s="86"/>
    </row>
    <row r="2924" spans="1:2" s="73" customFormat="1" x14ac:dyDescent="0.25">
      <c r="A2924" s="86"/>
      <c r="B2924" s="86"/>
    </row>
    <row r="2925" spans="1:2" s="73" customFormat="1" x14ac:dyDescent="0.25">
      <c r="A2925" s="86"/>
      <c r="B2925" s="86"/>
    </row>
    <row r="2926" spans="1:2" s="73" customFormat="1" x14ac:dyDescent="0.25">
      <c r="A2926" s="86"/>
      <c r="B2926" s="86"/>
    </row>
    <row r="2927" spans="1:2" s="73" customFormat="1" x14ac:dyDescent="0.25">
      <c r="A2927" s="86"/>
      <c r="B2927" s="86"/>
    </row>
    <row r="2928" spans="1:2" s="73" customFormat="1" x14ac:dyDescent="0.25">
      <c r="A2928" s="86"/>
      <c r="B2928" s="86"/>
    </row>
    <row r="2929" spans="1:2" s="73" customFormat="1" x14ac:dyDescent="0.25">
      <c r="A2929" s="86"/>
      <c r="B2929" s="86"/>
    </row>
    <row r="2930" spans="1:2" s="73" customFormat="1" x14ac:dyDescent="0.25">
      <c r="A2930" s="86"/>
      <c r="B2930" s="86"/>
    </row>
    <row r="2931" spans="1:2" s="73" customFormat="1" x14ac:dyDescent="0.25">
      <c r="A2931" s="86"/>
      <c r="B2931" s="86"/>
    </row>
    <row r="2932" spans="1:2" s="73" customFormat="1" x14ac:dyDescent="0.25">
      <c r="A2932" s="86"/>
      <c r="B2932" s="86"/>
    </row>
    <row r="2933" spans="1:2" s="73" customFormat="1" x14ac:dyDescent="0.25">
      <c r="A2933" s="86"/>
      <c r="B2933" s="86"/>
    </row>
    <row r="2934" spans="1:2" s="73" customFormat="1" x14ac:dyDescent="0.25">
      <c r="A2934" s="86"/>
      <c r="B2934" s="86"/>
    </row>
    <row r="2935" spans="1:2" s="73" customFormat="1" x14ac:dyDescent="0.25">
      <c r="A2935" s="86"/>
      <c r="B2935" s="86"/>
    </row>
    <row r="2936" spans="1:2" s="73" customFormat="1" x14ac:dyDescent="0.25">
      <c r="A2936" s="86"/>
      <c r="B2936" s="86"/>
    </row>
    <row r="2937" spans="1:2" s="73" customFormat="1" x14ac:dyDescent="0.25">
      <c r="A2937" s="86"/>
      <c r="B2937" s="86"/>
    </row>
    <row r="2938" spans="1:2" s="73" customFormat="1" x14ac:dyDescent="0.25">
      <c r="A2938" s="86"/>
      <c r="B2938" s="86"/>
    </row>
    <row r="2939" spans="1:2" s="73" customFormat="1" x14ac:dyDescent="0.25">
      <c r="A2939" s="86"/>
      <c r="B2939" s="86"/>
    </row>
    <row r="2940" spans="1:2" s="73" customFormat="1" x14ac:dyDescent="0.25">
      <c r="A2940" s="86"/>
      <c r="B2940" s="86"/>
    </row>
    <row r="2941" spans="1:2" s="73" customFormat="1" x14ac:dyDescent="0.25">
      <c r="A2941" s="86"/>
      <c r="B2941" s="86"/>
    </row>
    <row r="2942" spans="1:2" s="73" customFormat="1" x14ac:dyDescent="0.25">
      <c r="A2942" s="86"/>
      <c r="B2942" s="86"/>
    </row>
    <row r="2943" spans="1:2" s="73" customFormat="1" x14ac:dyDescent="0.25">
      <c r="A2943" s="86"/>
      <c r="B2943" s="86"/>
    </row>
    <row r="2944" spans="1:2" s="73" customFormat="1" x14ac:dyDescent="0.25">
      <c r="A2944" s="86"/>
      <c r="B2944" s="86"/>
    </row>
    <row r="2945" spans="1:2" s="73" customFormat="1" x14ac:dyDescent="0.25">
      <c r="A2945" s="86"/>
      <c r="B2945" s="86"/>
    </row>
    <row r="2946" spans="1:2" s="73" customFormat="1" x14ac:dyDescent="0.25">
      <c r="A2946" s="86"/>
      <c r="B2946" s="86"/>
    </row>
    <row r="2947" spans="1:2" s="73" customFormat="1" x14ac:dyDescent="0.25">
      <c r="A2947" s="86"/>
      <c r="B2947" s="86"/>
    </row>
    <row r="2948" spans="1:2" s="73" customFormat="1" x14ac:dyDescent="0.25">
      <c r="A2948" s="86"/>
      <c r="B2948" s="86"/>
    </row>
    <row r="2949" spans="1:2" s="73" customFormat="1" x14ac:dyDescent="0.25">
      <c r="A2949" s="86"/>
      <c r="B2949" s="86"/>
    </row>
    <row r="2950" spans="1:2" s="73" customFormat="1" x14ac:dyDescent="0.25">
      <c r="A2950" s="86"/>
      <c r="B2950" s="86"/>
    </row>
    <row r="2951" spans="1:2" s="73" customFormat="1" x14ac:dyDescent="0.25">
      <c r="A2951" s="86"/>
      <c r="B2951" s="86"/>
    </row>
    <row r="2952" spans="1:2" s="73" customFormat="1" x14ac:dyDescent="0.25">
      <c r="A2952" s="86"/>
      <c r="B2952" s="86"/>
    </row>
    <row r="2953" spans="1:2" s="73" customFormat="1" x14ac:dyDescent="0.25">
      <c r="A2953" s="86"/>
      <c r="B2953" s="86"/>
    </row>
    <row r="2954" spans="1:2" s="73" customFormat="1" x14ac:dyDescent="0.25">
      <c r="A2954" s="86"/>
      <c r="B2954" s="86"/>
    </row>
    <row r="2955" spans="1:2" s="73" customFormat="1" x14ac:dyDescent="0.25">
      <c r="A2955" s="86"/>
      <c r="B2955" s="86"/>
    </row>
    <row r="2956" spans="1:2" s="73" customFormat="1" x14ac:dyDescent="0.25">
      <c r="A2956" s="86"/>
      <c r="B2956" s="86"/>
    </row>
    <row r="2957" spans="1:2" s="73" customFormat="1" x14ac:dyDescent="0.25">
      <c r="A2957" s="86"/>
      <c r="B2957" s="86"/>
    </row>
    <row r="2958" spans="1:2" s="73" customFormat="1" x14ac:dyDescent="0.25">
      <c r="A2958" s="86"/>
      <c r="B2958" s="86"/>
    </row>
    <row r="2959" spans="1:2" s="73" customFormat="1" x14ac:dyDescent="0.25">
      <c r="A2959" s="86"/>
      <c r="B2959" s="86"/>
    </row>
    <row r="2960" spans="1:2" s="73" customFormat="1" x14ac:dyDescent="0.25">
      <c r="A2960" s="86"/>
      <c r="B2960" s="86"/>
    </row>
    <row r="2961" spans="1:2" s="73" customFormat="1" x14ac:dyDescent="0.25">
      <c r="A2961" s="86"/>
      <c r="B2961" s="86"/>
    </row>
    <row r="2962" spans="1:2" s="73" customFormat="1" x14ac:dyDescent="0.25">
      <c r="A2962" s="86"/>
      <c r="B2962" s="86"/>
    </row>
    <row r="2963" spans="1:2" s="73" customFormat="1" x14ac:dyDescent="0.25">
      <c r="A2963" s="86"/>
      <c r="B2963" s="86"/>
    </row>
    <row r="2964" spans="1:2" s="73" customFormat="1" x14ac:dyDescent="0.25">
      <c r="A2964" s="86"/>
      <c r="B2964" s="86"/>
    </row>
    <row r="2965" spans="1:2" s="73" customFormat="1" x14ac:dyDescent="0.25">
      <c r="A2965" s="86"/>
      <c r="B2965" s="86"/>
    </row>
    <row r="2966" spans="1:2" s="73" customFormat="1" x14ac:dyDescent="0.25">
      <c r="A2966" s="86"/>
      <c r="B2966" s="86"/>
    </row>
    <row r="2967" spans="1:2" s="73" customFormat="1" x14ac:dyDescent="0.25">
      <c r="A2967" s="86"/>
      <c r="B2967" s="86"/>
    </row>
    <row r="2968" spans="1:2" s="73" customFormat="1" x14ac:dyDescent="0.25">
      <c r="A2968" s="86"/>
      <c r="B2968" s="86"/>
    </row>
    <row r="2969" spans="1:2" s="73" customFormat="1" x14ac:dyDescent="0.25">
      <c r="A2969" s="86"/>
      <c r="B2969" s="86"/>
    </row>
    <row r="2970" spans="1:2" s="73" customFormat="1" x14ac:dyDescent="0.25">
      <c r="A2970" s="86"/>
      <c r="B2970" s="86"/>
    </row>
    <row r="2971" spans="1:2" s="73" customFormat="1" x14ac:dyDescent="0.25">
      <c r="A2971" s="86"/>
      <c r="B2971" s="86"/>
    </row>
    <row r="2972" spans="1:2" s="73" customFormat="1" x14ac:dyDescent="0.25">
      <c r="A2972" s="86"/>
      <c r="B2972" s="86"/>
    </row>
    <row r="2973" spans="1:2" s="73" customFormat="1" x14ac:dyDescent="0.25">
      <c r="A2973" s="86"/>
      <c r="B2973" s="86"/>
    </row>
    <row r="2974" spans="1:2" s="73" customFormat="1" x14ac:dyDescent="0.25">
      <c r="A2974" s="86"/>
      <c r="B2974" s="86"/>
    </row>
    <row r="2975" spans="1:2" s="73" customFormat="1" x14ac:dyDescent="0.25">
      <c r="A2975" s="86"/>
      <c r="B2975" s="86"/>
    </row>
    <row r="2976" spans="1:2" s="73" customFormat="1" x14ac:dyDescent="0.25">
      <c r="A2976" s="86"/>
      <c r="B2976" s="86"/>
    </row>
    <row r="2977" spans="1:2" s="73" customFormat="1" x14ac:dyDescent="0.25">
      <c r="A2977" s="86"/>
      <c r="B2977" s="86"/>
    </row>
    <row r="2978" spans="1:2" s="73" customFormat="1" x14ac:dyDescent="0.25">
      <c r="A2978" s="86"/>
      <c r="B2978" s="86"/>
    </row>
    <row r="2979" spans="1:2" s="73" customFormat="1" x14ac:dyDescent="0.25">
      <c r="A2979" s="86"/>
      <c r="B2979" s="86"/>
    </row>
    <row r="2980" spans="1:2" s="73" customFormat="1" x14ac:dyDescent="0.25">
      <c r="A2980" s="86"/>
      <c r="B2980" s="86"/>
    </row>
    <row r="2981" spans="1:2" s="73" customFormat="1" x14ac:dyDescent="0.25">
      <c r="A2981" s="86"/>
      <c r="B2981" s="86"/>
    </row>
    <row r="2982" spans="1:2" s="73" customFormat="1" x14ac:dyDescent="0.25">
      <c r="A2982" s="86"/>
      <c r="B2982" s="86"/>
    </row>
    <row r="2983" spans="1:2" s="73" customFormat="1" x14ac:dyDescent="0.25">
      <c r="A2983" s="86"/>
      <c r="B2983" s="86"/>
    </row>
    <row r="2984" spans="1:2" s="73" customFormat="1" x14ac:dyDescent="0.25">
      <c r="A2984" s="86"/>
      <c r="B2984" s="86"/>
    </row>
    <row r="2985" spans="1:2" s="73" customFormat="1" x14ac:dyDescent="0.25">
      <c r="A2985" s="86"/>
      <c r="B2985" s="86"/>
    </row>
    <row r="2986" spans="1:2" s="73" customFormat="1" x14ac:dyDescent="0.25">
      <c r="A2986" s="86"/>
      <c r="B2986" s="86"/>
    </row>
    <row r="2987" spans="1:2" s="73" customFormat="1" x14ac:dyDescent="0.25">
      <c r="A2987" s="86"/>
      <c r="B2987" s="86"/>
    </row>
    <row r="2988" spans="1:2" s="73" customFormat="1" x14ac:dyDescent="0.25">
      <c r="A2988" s="86"/>
      <c r="B2988" s="86"/>
    </row>
    <row r="2989" spans="1:2" s="73" customFormat="1" x14ac:dyDescent="0.25">
      <c r="A2989" s="86"/>
      <c r="B2989" s="86"/>
    </row>
    <row r="2990" spans="1:2" s="73" customFormat="1" x14ac:dyDescent="0.25">
      <c r="A2990" s="86"/>
      <c r="B2990" s="86"/>
    </row>
    <row r="2991" spans="1:2" s="73" customFormat="1" x14ac:dyDescent="0.25">
      <c r="A2991" s="86"/>
      <c r="B2991" s="86"/>
    </row>
    <row r="2992" spans="1:2" s="73" customFormat="1" x14ac:dyDescent="0.25">
      <c r="A2992" s="86"/>
      <c r="B2992" s="86"/>
    </row>
    <row r="2993" spans="1:2" s="73" customFormat="1" x14ac:dyDescent="0.25">
      <c r="A2993" s="86"/>
      <c r="B2993" s="86"/>
    </row>
    <row r="2994" spans="1:2" s="73" customFormat="1" x14ac:dyDescent="0.25">
      <c r="A2994" s="86"/>
      <c r="B2994" s="86"/>
    </row>
    <row r="2995" spans="1:2" s="73" customFormat="1" x14ac:dyDescent="0.25">
      <c r="A2995" s="86"/>
      <c r="B2995" s="86"/>
    </row>
    <row r="2996" spans="1:2" s="73" customFormat="1" x14ac:dyDescent="0.25">
      <c r="A2996" s="86"/>
      <c r="B2996" s="86"/>
    </row>
    <row r="2997" spans="1:2" s="73" customFormat="1" x14ac:dyDescent="0.25">
      <c r="A2997" s="86"/>
      <c r="B2997" s="86"/>
    </row>
    <row r="2998" spans="1:2" s="73" customFormat="1" x14ac:dyDescent="0.25">
      <c r="A2998" s="86"/>
      <c r="B2998" s="86"/>
    </row>
    <row r="2999" spans="1:2" s="73" customFormat="1" x14ac:dyDescent="0.25">
      <c r="A2999" s="86"/>
      <c r="B2999" s="86"/>
    </row>
    <row r="3000" spans="1:2" s="73" customFormat="1" x14ac:dyDescent="0.25">
      <c r="A3000" s="86"/>
      <c r="B3000" s="86"/>
    </row>
    <row r="3001" spans="1:2" s="73" customFormat="1" x14ac:dyDescent="0.25">
      <c r="A3001" s="86"/>
      <c r="B3001" s="86"/>
    </row>
    <row r="3002" spans="1:2" s="73" customFormat="1" x14ac:dyDescent="0.25">
      <c r="A3002" s="86"/>
      <c r="B3002" s="86"/>
    </row>
    <row r="3003" spans="1:2" s="73" customFormat="1" x14ac:dyDescent="0.25">
      <c r="A3003" s="86"/>
      <c r="B3003" s="86"/>
    </row>
    <row r="3004" spans="1:2" s="73" customFormat="1" x14ac:dyDescent="0.25">
      <c r="A3004" s="86"/>
      <c r="B3004" s="86"/>
    </row>
    <row r="3005" spans="1:2" s="73" customFormat="1" x14ac:dyDescent="0.25">
      <c r="A3005" s="86"/>
      <c r="B3005" s="86"/>
    </row>
    <row r="3006" spans="1:2" s="73" customFormat="1" x14ac:dyDescent="0.25">
      <c r="A3006" s="86"/>
      <c r="B3006" s="86"/>
    </row>
    <row r="3007" spans="1:2" s="73" customFormat="1" x14ac:dyDescent="0.25">
      <c r="A3007" s="86"/>
      <c r="B3007" s="86"/>
    </row>
    <row r="3008" spans="1:2" s="73" customFormat="1" x14ac:dyDescent="0.25">
      <c r="A3008" s="86"/>
      <c r="B3008" s="86"/>
    </row>
    <row r="3009" spans="1:2" s="73" customFormat="1" x14ac:dyDescent="0.25">
      <c r="A3009" s="86"/>
      <c r="B3009" s="86"/>
    </row>
    <row r="3010" spans="1:2" s="73" customFormat="1" x14ac:dyDescent="0.25">
      <c r="A3010" s="86"/>
      <c r="B3010" s="86"/>
    </row>
    <row r="3011" spans="1:2" s="73" customFormat="1" x14ac:dyDescent="0.25">
      <c r="A3011" s="86"/>
      <c r="B3011" s="86"/>
    </row>
    <row r="3012" spans="1:2" s="73" customFormat="1" x14ac:dyDescent="0.25">
      <c r="A3012" s="86"/>
      <c r="B3012" s="86"/>
    </row>
    <row r="3013" spans="1:2" s="73" customFormat="1" x14ac:dyDescent="0.25">
      <c r="A3013" s="86"/>
      <c r="B3013" s="86"/>
    </row>
    <row r="3014" spans="1:2" s="73" customFormat="1" x14ac:dyDescent="0.25">
      <c r="A3014" s="86"/>
      <c r="B3014" s="86"/>
    </row>
    <row r="3015" spans="1:2" s="73" customFormat="1" x14ac:dyDescent="0.25">
      <c r="A3015" s="86"/>
      <c r="B3015" s="86"/>
    </row>
    <row r="3016" spans="1:2" s="73" customFormat="1" x14ac:dyDescent="0.25">
      <c r="A3016" s="86"/>
      <c r="B3016" s="86"/>
    </row>
    <row r="3017" spans="1:2" s="73" customFormat="1" x14ac:dyDescent="0.25">
      <c r="A3017" s="86"/>
      <c r="B3017" s="86"/>
    </row>
    <row r="3018" spans="1:2" s="73" customFormat="1" x14ac:dyDescent="0.25">
      <c r="A3018" s="86"/>
      <c r="B3018" s="86"/>
    </row>
    <row r="3019" spans="1:2" s="73" customFormat="1" x14ac:dyDescent="0.25">
      <c r="A3019" s="86"/>
      <c r="B3019" s="86"/>
    </row>
    <row r="3020" spans="1:2" s="73" customFormat="1" x14ac:dyDescent="0.25">
      <c r="A3020" s="86"/>
      <c r="B3020" s="86"/>
    </row>
    <row r="3021" spans="1:2" s="73" customFormat="1" x14ac:dyDescent="0.25">
      <c r="A3021" s="86"/>
      <c r="B3021" s="86"/>
    </row>
    <row r="3022" spans="1:2" s="73" customFormat="1" x14ac:dyDescent="0.25">
      <c r="A3022" s="86"/>
      <c r="B3022" s="86"/>
    </row>
    <row r="3023" spans="1:2" s="73" customFormat="1" x14ac:dyDescent="0.25">
      <c r="A3023" s="86"/>
      <c r="B3023" s="86"/>
    </row>
    <row r="3024" spans="1:2" s="73" customFormat="1" x14ac:dyDescent="0.25">
      <c r="A3024" s="86"/>
      <c r="B3024" s="86"/>
    </row>
    <row r="3025" spans="1:2" s="73" customFormat="1" x14ac:dyDescent="0.25">
      <c r="A3025" s="86"/>
      <c r="B3025" s="86"/>
    </row>
    <row r="3026" spans="1:2" s="73" customFormat="1" x14ac:dyDescent="0.25">
      <c r="A3026" s="86"/>
      <c r="B3026" s="86"/>
    </row>
    <row r="3027" spans="1:2" s="73" customFormat="1" x14ac:dyDescent="0.25">
      <c r="A3027" s="86"/>
      <c r="B3027" s="86"/>
    </row>
    <row r="3028" spans="1:2" s="73" customFormat="1" x14ac:dyDescent="0.25">
      <c r="A3028" s="86"/>
      <c r="B3028" s="86"/>
    </row>
    <row r="3029" spans="1:2" s="73" customFormat="1" x14ac:dyDescent="0.25">
      <c r="A3029" s="86"/>
      <c r="B3029" s="86"/>
    </row>
    <row r="3030" spans="1:2" s="73" customFormat="1" x14ac:dyDescent="0.25">
      <c r="A3030" s="86"/>
      <c r="B3030" s="86"/>
    </row>
    <row r="3031" spans="1:2" s="73" customFormat="1" x14ac:dyDescent="0.25">
      <c r="A3031" s="86"/>
      <c r="B3031" s="86"/>
    </row>
    <row r="3032" spans="1:2" s="73" customFormat="1" x14ac:dyDescent="0.25">
      <c r="A3032" s="86"/>
      <c r="B3032" s="86"/>
    </row>
    <row r="3033" spans="1:2" s="73" customFormat="1" x14ac:dyDescent="0.25">
      <c r="A3033" s="86"/>
      <c r="B3033" s="86"/>
    </row>
    <row r="3034" spans="1:2" s="73" customFormat="1" x14ac:dyDescent="0.25">
      <c r="A3034" s="86"/>
      <c r="B3034" s="86"/>
    </row>
    <row r="3035" spans="1:2" s="73" customFormat="1" x14ac:dyDescent="0.25">
      <c r="A3035" s="86"/>
      <c r="B3035" s="86"/>
    </row>
    <row r="3036" spans="1:2" s="73" customFormat="1" x14ac:dyDescent="0.25">
      <c r="A3036" s="86"/>
      <c r="B3036" s="86"/>
    </row>
    <row r="3037" spans="1:2" s="73" customFormat="1" x14ac:dyDescent="0.25">
      <c r="A3037" s="86"/>
      <c r="B3037" s="86"/>
    </row>
    <row r="3038" spans="1:2" s="73" customFormat="1" x14ac:dyDescent="0.25">
      <c r="A3038" s="86"/>
      <c r="B3038" s="86"/>
    </row>
    <row r="3039" spans="1:2" s="73" customFormat="1" x14ac:dyDescent="0.25">
      <c r="A3039" s="86"/>
      <c r="B3039" s="86"/>
    </row>
    <row r="3040" spans="1:2" s="73" customFormat="1" x14ac:dyDescent="0.25">
      <c r="A3040" s="86"/>
      <c r="B3040" s="86"/>
    </row>
    <row r="3041" spans="1:2" s="73" customFormat="1" x14ac:dyDescent="0.25">
      <c r="A3041" s="86"/>
      <c r="B3041" s="86"/>
    </row>
    <row r="3042" spans="1:2" s="73" customFormat="1" x14ac:dyDescent="0.25">
      <c r="A3042" s="86"/>
      <c r="B3042" s="86"/>
    </row>
    <row r="3043" spans="1:2" s="73" customFormat="1" x14ac:dyDescent="0.25">
      <c r="A3043" s="86"/>
      <c r="B3043" s="86"/>
    </row>
    <row r="3044" spans="1:2" s="73" customFormat="1" x14ac:dyDescent="0.25">
      <c r="A3044" s="86"/>
      <c r="B3044" s="86"/>
    </row>
    <row r="3045" spans="1:2" s="73" customFormat="1" x14ac:dyDescent="0.25">
      <c r="A3045" s="86"/>
      <c r="B3045" s="86"/>
    </row>
    <row r="3046" spans="1:2" s="73" customFormat="1" x14ac:dyDescent="0.25">
      <c r="A3046" s="86"/>
      <c r="B3046" s="86"/>
    </row>
    <row r="3047" spans="1:2" s="73" customFormat="1" x14ac:dyDescent="0.25">
      <c r="A3047" s="86"/>
      <c r="B3047" s="86"/>
    </row>
    <row r="3048" spans="1:2" s="73" customFormat="1" x14ac:dyDescent="0.25">
      <c r="A3048" s="86"/>
      <c r="B3048" s="86"/>
    </row>
    <row r="3049" spans="1:2" s="73" customFormat="1" x14ac:dyDescent="0.25">
      <c r="A3049" s="86"/>
      <c r="B3049" s="86"/>
    </row>
    <row r="3050" spans="1:2" s="73" customFormat="1" x14ac:dyDescent="0.25">
      <c r="A3050" s="86"/>
      <c r="B3050" s="86"/>
    </row>
    <row r="3051" spans="1:2" s="73" customFormat="1" x14ac:dyDescent="0.25">
      <c r="A3051" s="86"/>
      <c r="B3051" s="86"/>
    </row>
    <row r="3052" spans="1:2" s="73" customFormat="1" x14ac:dyDescent="0.25">
      <c r="A3052" s="86"/>
      <c r="B3052" s="86"/>
    </row>
    <row r="3053" spans="1:2" s="73" customFormat="1" x14ac:dyDescent="0.25">
      <c r="A3053" s="86"/>
      <c r="B3053" s="86"/>
    </row>
    <row r="3054" spans="1:2" s="73" customFormat="1" x14ac:dyDescent="0.25">
      <c r="A3054" s="86"/>
      <c r="B3054" s="86"/>
    </row>
    <row r="3055" spans="1:2" s="73" customFormat="1" x14ac:dyDescent="0.25">
      <c r="A3055" s="86"/>
      <c r="B3055" s="86"/>
    </row>
    <row r="3056" spans="1:2" s="73" customFormat="1" x14ac:dyDescent="0.25">
      <c r="A3056" s="86"/>
      <c r="B3056" s="86"/>
    </row>
    <row r="3057" spans="1:2" s="73" customFormat="1" x14ac:dyDescent="0.25">
      <c r="A3057" s="86"/>
      <c r="B3057" s="86"/>
    </row>
    <row r="3058" spans="1:2" s="73" customFormat="1" x14ac:dyDescent="0.25">
      <c r="A3058" s="86"/>
      <c r="B3058" s="86"/>
    </row>
    <row r="3059" spans="1:2" s="73" customFormat="1" x14ac:dyDescent="0.25">
      <c r="A3059" s="86"/>
      <c r="B3059" s="86"/>
    </row>
    <row r="3060" spans="1:2" s="73" customFormat="1" x14ac:dyDescent="0.25">
      <c r="A3060" s="86"/>
      <c r="B3060" s="86"/>
    </row>
    <row r="3061" spans="1:2" s="73" customFormat="1" x14ac:dyDescent="0.25">
      <c r="A3061" s="86"/>
      <c r="B3061" s="86"/>
    </row>
    <row r="3062" spans="1:2" s="73" customFormat="1" x14ac:dyDescent="0.25">
      <c r="A3062" s="86"/>
      <c r="B3062" s="86"/>
    </row>
    <row r="3063" spans="1:2" s="73" customFormat="1" x14ac:dyDescent="0.25">
      <c r="A3063" s="86"/>
      <c r="B3063" s="86"/>
    </row>
    <row r="3064" spans="1:2" s="73" customFormat="1" x14ac:dyDescent="0.25">
      <c r="A3064" s="86"/>
      <c r="B3064" s="86"/>
    </row>
    <row r="3065" spans="1:2" s="73" customFormat="1" x14ac:dyDescent="0.25">
      <c r="A3065" s="86"/>
      <c r="B3065" s="86"/>
    </row>
    <row r="3066" spans="1:2" s="73" customFormat="1" x14ac:dyDescent="0.25">
      <c r="A3066" s="86"/>
      <c r="B3066" s="86"/>
    </row>
    <row r="3067" spans="1:2" s="73" customFormat="1" x14ac:dyDescent="0.25">
      <c r="A3067" s="86"/>
      <c r="B3067" s="86"/>
    </row>
    <row r="3068" spans="1:2" s="73" customFormat="1" x14ac:dyDescent="0.25">
      <c r="A3068" s="86"/>
      <c r="B3068" s="86"/>
    </row>
    <row r="3069" spans="1:2" s="73" customFormat="1" x14ac:dyDescent="0.25">
      <c r="A3069" s="86"/>
      <c r="B3069" s="86"/>
    </row>
    <row r="3070" spans="1:2" s="73" customFormat="1" x14ac:dyDescent="0.25">
      <c r="A3070" s="86"/>
      <c r="B3070" s="86"/>
    </row>
    <row r="3071" spans="1:2" s="73" customFormat="1" x14ac:dyDescent="0.25">
      <c r="A3071" s="86"/>
      <c r="B3071" s="86"/>
    </row>
    <row r="3072" spans="1:2" s="73" customFormat="1" x14ac:dyDescent="0.25">
      <c r="A3072" s="86"/>
      <c r="B3072" s="86"/>
    </row>
    <row r="3073" spans="1:2" s="73" customFormat="1" x14ac:dyDescent="0.25">
      <c r="A3073" s="86"/>
      <c r="B3073" s="86"/>
    </row>
    <row r="3074" spans="1:2" s="73" customFormat="1" x14ac:dyDescent="0.25">
      <c r="A3074" s="86"/>
      <c r="B3074" s="86"/>
    </row>
    <row r="3075" spans="1:2" s="73" customFormat="1" x14ac:dyDescent="0.25">
      <c r="A3075" s="86"/>
      <c r="B3075" s="86"/>
    </row>
    <row r="3076" spans="1:2" s="73" customFormat="1" x14ac:dyDescent="0.25">
      <c r="A3076" s="86"/>
      <c r="B3076" s="86"/>
    </row>
    <row r="3077" spans="1:2" s="73" customFormat="1" x14ac:dyDescent="0.25">
      <c r="A3077" s="86"/>
      <c r="B3077" s="86"/>
    </row>
    <row r="3078" spans="1:2" s="73" customFormat="1" x14ac:dyDescent="0.25">
      <c r="A3078" s="86"/>
      <c r="B3078" s="86"/>
    </row>
    <row r="3079" spans="1:2" s="73" customFormat="1" x14ac:dyDescent="0.25">
      <c r="A3079" s="86"/>
      <c r="B3079" s="86"/>
    </row>
    <row r="3080" spans="1:2" s="73" customFormat="1" x14ac:dyDescent="0.25">
      <c r="A3080" s="86"/>
      <c r="B3080" s="86"/>
    </row>
    <row r="3081" spans="1:2" s="73" customFormat="1" x14ac:dyDescent="0.25">
      <c r="A3081" s="86"/>
      <c r="B3081" s="86"/>
    </row>
    <row r="3082" spans="1:2" s="73" customFormat="1" x14ac:dyDescent="0.25">
      <c r="A3082" s="86"/>
      <c r="B3082" s="86"/>
    </row>
    <row r="3083" spans="1:2" s="73" customFormat="1" x14ac:dyDescent="0.25">
      <c r="A3083" s="86"/>
      <c r="B3083" s="86"/>
    </row>
    <row r="3084" spans="1:2" s="73" customFormat="1" x14ac:dyDescent="0.25">
      <c r="A3084" s="86"/>
      <c r="B3084" s="86"/>
    </row>
    <row r="3085" spans="1:2" s="73" customFormat="1" x14ac:dyDescent="0.25">
      <c r="A3085" s="86"/>
      <c r="B3085" s="86"/>
    </row>
    <row r="3086" spans="1:2" s="73" customFormat="1" x14ac:dyDescent="0.25">
      <c r="A3086" s="86"/>
      <c r="B3086" s="86"/>
    </row>
    <row r="3087" spans="1:2" s="73" customFormat="1" x14ac:dyDescent="0.25">
      <c r="A3087" s="86"/>
      <c r="B3087" s="86"/>
    </row>
    <row r="3088" spans="1:2" s="73" customFormat="1" x14ac:dyDescent="0.25">
      <c r="A3088" s="86"/>
      <c r="B3088" s="86"/>
    </row>
    <row r="3089" spans="1:2" s="73" customFormat="1" x14ac:dyDescent="0.25">
      <c r="A3089" s="86"/>
      <c r="B3089" s="86"/>
    </row>
    <row r="3090" spans="1:2" s="73" customFormat="1" x14ac:dyDescent="0.25">
      <c r="A3090" s="86"/>
      <c r="B3090" s="86"/>
    </row>
    <row r="3091" spans="1:2" s="73" customFormat="1" x14ac:dyDescent="0.25">
      <c r="A3091" s="86"/>
      <c r="B3091" s="86"/>
    </row>
    <row r="3092" spans="1:2" s="73" customFormat="1" x14ac:dyDescent="0.25">
      <c r="A3092" s="86"/>
      <c r="B3092" s="86"/>
    </row>
    <row r="3093" spans="1:2" s="73" customFormat="1" x14ac:dyDescent="0.25">
      <c r="A3093" s="86"/>
      <c r="B3093" s="86"/>
    </row>
    <row r="3094" spans="1:2" s="73" customFormat="1" x14ac:dyDescent="0.25">
      <c r="A3094" s="86"/>
      <c r="B3094" s="86"/>
    </row>
    <row r="3095" spans="1:2" s="73" customFormat="1" x14ac:dyDescent="0.25">
      <c r="A3095" s="86"/>
      <c r="B3095" s="86"/>
    </row>
    <row r="3096" spans="1:2" s="73" customFormat="1" x14ac:dyDescent="0.25">
      <c r="A3096" s="86"/>
      <c r="B3096" s="86"/>
    </row>
    <row r="3097" spans="1:2" s="73" customFormat="1" x14ac:dyDescent="0.25">
      <c r="A3097" s="86"/>
      <c r="B3097" s="86"/>
    </row>
    <row r="3098" spans="1:2" s="73" customFormat="1" x14ac:dyDescent="0.25">
      <c r="A3098" s="86"/>
      <c r="B3098" s="86"/>
    </row>
    <row r="3099" spans="1:2" s="73" customFormat="1" x14ac:dyDescent="0.25">
      <c r="A3099" s="86"/>
      <c r="B3099" s="86"/>
    </row>
    <row r="3100" spans="1:2" s="73" customFormat="1" x14ac:dyDescent="0.25">
      <c r="A3100" s="86"/>
      <c r="B3100" s="86"/>
    </row>
    <row r="3101" spans="1:2" s="73" customFormat="1" x14ac:dyDescent="0.25">
      <c r="A3101" s="86"/>
      <c r="B3101" s="86"/>
    </row>
    <row r="3102" spans="1:2" s="73" customFormat="1" x14ac:dyDescent="0.25">
      <c r="A3102" s="86"/>
      <c r="B3102" s="86"/>
    </row>
    <row r="3103" spans="1:2" s="73" customFormat="1" x14ac:dyDescent="0.25">
      <c r="A3103" s="86"/>
      <c r="B3103" s="86"/>
    </row>
    <row r="3104" spans="1:2" s="73" customFormat="1" x14ac:dyDescent="0.25">
      <c r="A3104" s="86"/>
      <c r="B3104" s="86"/>
    </row>
    <row r="3105" spans="1:2" s="73" customFormat="1" x14ac:dyDescent="0.25">
      <c r="A3105" s="86"/>
      <c r="B3105" s="86"/>
    </row>
    <row r="3106" spans="1:2" s="73" customFormat="1" x14ac:dyDescent="0.25">
      <c r="A3106" s="86"/>
      <c r="B3106" s="86"/>
    </row>
    <row r="3107" spans="1:2" s="73" customFormat="1" x14ac:dyDescent="0.25">
      <c r="A3107" s="86"/>
      <c r="B3107" s="86"/>
    </row>
    <row r="3108" spans="1:2" s="73" customFormat="1" x14ac:dyDescent="0.25">
      <c r="A3108" s="86"/>
      <c r="B3108" s="86"/>
    </row>
    <row r="3109" spans="1:2" s="73" customFormat="1" x14ac:dyDescent="0.25">
      <c r="A3109" s="86"/>
      <c r="B3109" s="86"/>
    </row>
    <row r="3110" spans="1:2" s="73" customFormat="1" x14ac:dyDescent="0.25">
      <c r="A3110" s="86"/>
      <c r="B3110" s="86"/>
    </row>
    <row r="3111" spans="1:2" s="73" customFormat="1" x14ac:dyDescent="0.25">
      <c r="A3111" s="86"/>
      <c r="B3111" s="86"/>
    </row>
    <row r="3112" spans="1:2" s="73" customFormat="1" x14ac:dyDescent="0.25">
      <c r="A3112" s="86"/>
      <c r="B3112" s="86"/>
    </row>
    <row r="3113" spans="1:2" s="73" customFormat="1" x14ac:dyDescent="0.25">
      <c r="A3113" s="86"/>
      <c r="B3113" s="86"/>
    </row>
    <row r="3114" spans="1:2" s="73" customFormat="1" x14ac:dyDescent="0.25">
      <c r="A3114" s="86"/>
      <c r="B3114" s="86"/>
    </row>
    <row r="3115" spans="1:2" s="73" customFormat="1" x14ac:dyDescent="0.25">
      <c r="A3115" s="86"/>
      <c r="B3115" s="86"/>
    </row>
    <row r="3116" spans="1:2" s="73" customFormat="1" x14ac:dyDescent="0.25">
      <c r="A3116" s="86"/>
      <c r="B3116" s="86"/>
    </row>
    <row r="3117" spans="1:2" s="73" customFormat="1" x14ac:dyDescent="0.25">
      <c r="A3117" s="86"/>
      <c r="B3117" s="86"/>
    </row>
    <row r="3118" spans="1:2" s="73" customFormat="1" x14ac:dyDescent="0.25">
      <c r="A3118" s="86"/>
      <c r="B3118" s="86"/>
    </row>
    <row r="3119" spans="1:2" s="73" customFormat="1" x14ac:dyDescent="0.25">
      <c r="A3119" s="86"/>
      <c r="B3119" s="86"/>
    </row>
    <row r="3120" spans="1:2" s="73" customFormat="1" x14ac:dyDescent="0.25">
      <c r="A3120" s="86"/>
      <c r="B3120" s="86"/>
    </row>
    <row r="3121" spans="1:2" s="73" customFormat="1" x14ac:dyDescent="0.25">
      <c r="A3121" s="86"/>
      <c r="B3121" s="86"/>
    </row>
    <row r="3122" spans="1:2" s="73" customFormat="1" x14ac:dyDescent="0.25">
      <c r="A3122" s="86"/>
      <c r="B3122" s="86"/>
    </row>
    <row r="3123" spans="1:2" s="73" customFormat="1" x14ac:dyDescent="0.25">
      <c r="A3123" s="86"/>
      <c r="B3123" s="86"/>
    </row>
    <row r="3124" spans="1:2" s="73" customFormat="1" x14ac:dyDescent="0.25">
      <c r="A3124" s="86"/>
      <c r="B3124" s="86"/>
    </row>
    <row r="3125" spans="1:2" s="73" customFormat="1" x14ac:dyDescent="0.25">
      <c r="A3125" s="86"/>
      <c r="B3125" s="86"/>
    </row>
    <row r="3126" spans="1:2" s="73" customFormat="1" x14ac:dyDescent="0.25">
      <c r="A3126" s="86"/>
      <c r="B3126" s="86"/>
    </row>
    <row r="3127" spans="1:2" s="73" customFormat="1" x14ac:dyDescent="0.25">
      <c r="A3127" s="86"/>
      <c r="B3127" s="86"/>
    </row>
    <row r="3128" spans="1:2" s="73" customFormat="1" x14ac:dyDescent="0.25">
      <c r="A3128" s="86"/>
      <c r="B3128" s="86"/>
    </row>
    <row r="3129" spans="1:2" s="73" customFormat="1" x14ac:dyDescent="0.25">
      <c r="A3129" s="86"/>
      <c r="B3129" s="86"/>
    </row>
    <row r="3130" spans="1:2" s="73" customFormat="1" x14ac:dyDescent="0.25">
      <c r="A3130" s="86"/>
      <c r="B3130" s="86"/>
    </row>
    <row r="3131" spans="1:2" s="73" customFormat="1" x14ac:dyDescent="0.25">
      <c r="A3131" s="86"/>
      <c r="B3131" s="86"/>
    </row>
    <row r="3132" spans="1:2" s="73" customFormat="1" x14ac:dyDescent="0.25">
      <c r="A3132" s="86"/>
      <c r="B3132" s="86"/>
    </row>
    <row r="3133" spans="1:2" s="73" customFormat="1" x14ac:dyDescent="0.25">
      <c r="A3133" s="86"/>
      <c r="B3133" s="86"/>
    </row>
    <row r="3134" spans="1:2" s="73" customFormat="1" x14ac:dyDescent="0.25">
      <c r="A3134" s="86"/>
      <c r="B3134" s="86"/>
    </row>
    <row r="3135" spans="1:2" s="73" customFormat="1" x14ac:dyDescent="0.25">
      <c r="A3135" s="86"/>
      <c r="B3135" s="86"/>
    </row>
    <row r="3136" spans="1:2" s="73" customFormat="1" x14ac:dyDescent="0.25">
      <c r="A3136" s="86"/>
      <c r="B3136" s="86"/>
    </row>
    <row r="3137" spans="1:2" s="73" customFormat="1" x14ac:dyDescent="0.25">
      <c r="A3137" s="86"/>
      <c r="B3137" s="86"/>
    </row>
    <row r="3138" spans="1:2" s="73" customFormat="1" x14ac:dyDescent="0.25">
      <c r="A3138" s="86"/>
      <c r="B3138" s="86"/>
    </row>
    <row r="3139" spans="1:2" s="73" customFormat="1" x14ac:dyDescent="0.25">
      <c r="A3139" s="86"/>
      <c r="B3139" s="86"/>
    </row>
    <row r="3140" spans="1:2" s="73" customFormat="1" x14ac:dyDescent="0.25">
      <c r="A3140" s="86"/>
      <c r="B3140" s="86"/>
    </row>
    <row r="3141" spans="1:2" s="73" customFormat="1" x14ac:dyDescent="0.25">
      <c r="A3141" s="86"/>
      <c r="B3141" s="86"/>
    </row>
    <row r="3142" spans="1:2" s="73" customFormat="1" x14ac:dyDescent="0.25">
      <c r="A3142" s="86"/>
      <c r="B3142" s="86"/>
    </row>
    <row r="3143" spans="1:2" s="73" customFormat="1" x14ac:dyDescent="0.25">
      <c r="A3143" s="86"/>
      <c r="B3143" s="86"/>
    </row>
    <row r="3144" spans="1:2" s="73" customFormat="1" x14ac:dyDescent="0.25">
      <c r="A3144" s="86"/>
      <c r="B3144" s="86"/>
    </row>
    <row r="3145" spans="1:2" s="73" customFormat="1" x14ac:dyDescent="0.25">
      <c r="A3145" s="86"/>
      <c r="B3145" s="86"/>
    </row>
    <row r="3146" spans="1:2" s="73" customFormat="1" x14ac:dyDescent="0.25">
      <c r="A3146" s="86"/>
      <c r="B3146" s="86"/>
    </row>
    <row r="3147" spans="1:2" s="73" customFormat="1" x14ac:dyDescent="0.25">
      <c r="A3147" s="86"/>
      <c r="B3147" s="86"/>
    </row>
    <row r="3148" spans="1:2" s="73" customFormat="1" x14ac:dyDescent="0.25">
      <c r="A3148" s="86"/>
      <c r="B3148" s="86"/>
    </row>
    <row r="3149" spans="1:2" s="73" customFormat="1" x14ac:dyDescent="0.25">
      <c r="A3149" s="86"/>
      <c r="B3149" s="86"/>
    </row>
    <row r="3150" spans="1:2" s="73" customFormat="1" x14ac:dyDescent="0.25">
      <c r="A3150" s="86"/>
      <c r="B3150" s="86"/>
    </row>
    <row r="3151" spans="1:2" s="73" customFormat="1" x14ac:dyDescent="0.25">
      <c r="A3151" s="86"/>
      <c r="B3151" s="86"/>
    </row>
    <row r="3152" spans="1:2" s="73" customFormat="1" x14ac:dyDescent="0.25">
      <c r="A3152" s="86"/>
      <c r="B3152" s="86"/>
    </row>
    <row r="3153" spans="1:2" s="73" customFormat="1" x14ac:dyDescent="0.25">
      <c r="A3153" s="86"/>
      <c r="B3153" s="86"/>
    </row>
    <row r="3154" spans="1:2" s="73" customFormat="1" x14ac:dyDescent="0.25">
      <c r="A3154" s="86"/>
      <c r="B3154" s="86"/>
    </row>
    <row r="3155" spans="1:2" s="73" customFormat="1" x14ac:dyDescent="0.25">
      <c r="A3155" s="86"/>
      <c r="B3155" s="86"/>
    </row>
    <row r="3156" spans="1:2" s="73" customFormat="1" x14ac:dyDescent="0.25">
      <c r="A3156" s="86"/>
      <c r="B3156" s="86"/>
    </row>
    <row r="3157" spans="1:2" s="73" customFormat="1" x14ac:dyDescent="0.25">
      <c r="A3157" s="86"/>
      <c r="B3157" s="86"/>
    </row>
    <row r="3158" spans="1:2" s="73" customFormat="1" x14ac:dyDescent="0.25">
      <c r="A3158" s="86"/>
      <c r="B3158" s="86"/>
    </row>
    <row r="3159" spans="1:2" s="73" customFormat="1" x14ac:dyDescent="0.25">
      <c r="A3159" s="86"/>
      <c r="B3159" s="86"/>
    </row>
    <row r="3160" spans="1:2" s="73" customFormat="1" x14ac:dyDescent="0.25">
      <c r="A3160" s="86"/>
      <c r="B3160" s="86"/>
    </row>
    <row r="3161" spans="1:2" s="73" customFormat="1" x14ac:dyDescent="0.25">
      <c r="A3161" s="86"/>
      <c r="B3161" s="86"/>
    </row>
    <row r="3162" spans="1:2" s="73" customFormat="1" x14ac:dyDescent="0.25">
      <c r="A3162" s="86"/>
      <c r="B3162" s="86"/>
    </row>
    <row r="3163" spans="1:2" s="73" customFormat="1" x14ac:dyDescent="0.25">
      <c r="A3163" s="86"/>
      <c r="B3163" s="86"/>
    </row>
    <row r="3164" spans="1:2" s="73" customFormat="1" x14ac:dyDescent="0.25">
      <c r="A3164" s="86"/>
      <c r="B3164" s="86"/>
    </row>
    <row r="3165" spans="1:2" s="73" customFormat="1" x14ac:dyDescent="0.25">
      <c r="A3165" s="86"/>
      <c r="B3165" s="86"/>
    </row>
    <row r="3166" spans="1:2" s="73" customFormat="1" x14ac:dyDescent="0.25">
      <c r="A3166" s="86"/>
      <c r="B3166" s="86"/>
    </row>
    <row r="3167" spans="1:2" s="73" customFormat="1" x14ac:dyDescent="0.25">
      <c r="A3167" s="86"/>
      <c r="B3167" s="86"/>
    </row>
    <row r="3168" spans="1:2" s="73" customFormat="1" x14ac:dyDescent="0.25">
      <c r="A3168" s="86"/>
      <c r="B3168" s="86"/>
    </row>
    <row r="3169" spans="1:2" s="73" customFormat="1" x14ac:dyDescent="0.25">
      <c r="A3169" s="86"/>
      <c r="B3169" s="86"/>
    </row>
    <row r="3170" spans="1:2" s="73" customFormat="1" x14ac:dyDescent="0.25">
      <c r="A3170" s="86"/>
      <c r="B3170" s="86"/>
    </row>
    <row r="3171" spans="1:2" s="73" customFormat="1" x14ac:dyDescent="0.25">
      <c r="A3171" s="86"/>
      <c r="B3171" s="86"/>
    </row>
    <row r="3172" spans="1:2" s="73" customFormat="1" x14ac:dyDescent="0.25">
      <c r="A3172" s="86"/>
      <c r="B3172" s="86"/>
    </row>
    <row r="3173" spans="1:2" s="73" customFormat="1" x14ac:dyDescent="0.25">
      <c r="A3173" s="86"/>
      <c r="B3173" s="86"/>
    </row>
    <row r="3174" spans="1:2" s="73" customFormat="1" x14ac:dyDescent="0.25">
      <c r="A3174" s="86"/>
      <c r="B3174" s="86"/>
    </row>
    <row r="3175" spans="1:2" s="73" customFormat="1" x14ac:dyDescent="0.25">
      <c r="A3175" s="86"/>
      <c r="B3175" s="86"/>
    </row>
    <row r="3176" spans="1:2" s="73" customFormat="1" x14ac:dyDescent="0.25">
      <c r="A3176" s="86"/>
      <c r="B3176" s="86"/>
    </row>
    <row r="3177" spans="1:2" s="73" customFormat="1" x14ac:dyDescent="0.25">
      <c r="A3177" s="86"/>
      <c r="B3177" s="86"/>
    </row>
    <row r="3178" spans="1:2" s="73" customFormat="1" x14ac:dyDescent="0.25">
      <c r="A3178" s="86"/>
      <c r="B3178" s="86"/>
    </row>
    <row r="3179" spans="1:2" s="73" customFormat="1" x14ac:dyDescent="0.25">
      <c r="A3179" s="86"/>
      <c r="B3179" s="86"/>
    </row>
    <row r="3180" spans="1:2" s="73" customFormat="1" x14ac:dyDescent="0.25">
      <c r="A3180" s="86"/>
      <c r="B3180" s="86"/>
    </row>
    <row r="3181" spans="1:2" s="73" customFormat="1" x14ac:dyDescent="0.25">
      <c r="A3181" s="86"/>
      <c r="B3181" s="86"/>
    </row>
    <row r="3182" spans="1:2" s="73" customFormat="1" x14ac:dyDescent="0.25">
      <c r="A3182" s="86"/>
      <c r="B3182" s="86"/>
    </row>
    <row r="3183" spans="1:2" s="73" customFormat="1" x14ac:dyDescent="0.25">
      <c r="A3183" s="86"/>
      <c r="B3183" s="86"/>
    </row>
    <row r="3184" spans="1:2" s="73" customFormat="1" x14ac:dyDescent="0.25">
      <c r="A3184" s="86"/>
      <c r="B3184" s="86"/>
    </row>
    <row r="3185" spans="1:2" s="73" customFormat="1" x14ac:dyDescent="0.25">
      <c r="A3185" s="86"/>
      <c r="B3185" s="86"/>
    </row>
    <row r="3186" spans="1:2" s="73" customFormat="1" x14ac:dyDescent="0.25">
      <c r="A3186" s="86"/>
      <c r="B3186" s="86"/>
    </row>
    <row r="3187" spans="1:2" s="73" customFormat="1" x14ac:dyDescent="0.25">
      <c r="A3187" s="86"/>
      <c r="B3187" s="86"/>
    </row>
    <row r="3188" spans="1:2" s="73" customFormat="1" x14ac:dyDescent="0.25">
      <c r="A3188" s="86"/>
      <c r="B3188" s="86"/>
    </row>
    <row r="3189" spans="1:2" s="73" customFormat="1" x14ac:dyDescent="0.25">
      <c r="A3189" s="86"/>
      <c r="B3189" s="86"/>
    </row>
    <row r="3190" spans="1:2" s="73" customFormat="1" x14ac:dyDescent="0.25">
      <c r="A3190" s="86"/>
      <c r="B3190" s="86"/>
    </row>
    <row r="3191" spans="1:2" s="73" customFormat="1" x14ac:dyDescent="0.25">
      <c r="A3191" s="86"/>
      <c r="B3191" s="86"/>
    </row>
    <row r="3192" spans="1:2" s="73" customFormat="1" x14ac:dyDescent="0.25">
      <c r="A3192" s="86"/>
      <c r="B3192" s="86"/>
    </row>
    <row r="3193" spans="1:2" s="73" customFormat="1" x14ac:dyDescent="0.25">
      <c r="A3193" s="86"/>
      <c r="B3193" s="86"/>
    </row>
    <row r="3194" spans="1:2" s="73" customFormat="1" x14ac:dyDescent="0.25">
      <c r="A3194" s="86"/>
      <c r="B3194" s="86"/>
    </row>
    <row r="3195" spans="1:2" s="73" customFormat="1" x14ac:dyDescent="0.25">
      <c r="A3195" s="86"/>
      <c r="B3195" s="86"/>
    </row>
    <row r="3196" spans="1:2" s="73" customFormat="1" x14ac:dyDescent="0.25">
      <c r="A3196" s="86"/>
      <c r="B3196" s="86"/>
    </row>
    <row r="3197" spans="1:2" s="73" customFormat="1" x14ac:dyDescent="0.25">
      <c r="A3197" s="86"/>
      <c r="B3197" s="86"/>
    </row>
    <row r="3198" spans="1:2" s="73" customFormat="1" x14ac:dyDescent="0.25">
      <c r="A3198" s="86"/>
      <c r="B3198" s="86"/>
    </row>
    <row r="3199" spans="1:2" s="73" customFormat="1" x14ac:dyDescent="0.25">
      <c r="A3199" s="86"/>
      <c r="B3199" s="86"/>
    </row>
    <row r="3200" spans="1:2" s="73" customFormat="1" x14ac:dyDescent="0.25">
      <c r="A3200" s="86"/>
      <c r="B3200" s="86"/>
    </row>
    <row r="3201" spans="1:2" s="73" customFormat="1" x14ac:dyDescent="0.25">
      <c r="A3201" s="86"/>
      <c r="B3201" s="86"/>
    </row>
    <row r="3202" spans="1:2" s="73" customFormat="1" x14ac:dyDescent="0.25">
      <c r="A3202" s="86"/>
      <c r="B3202" s="86"/>
    </row>
    <row r="3203" spans="1:2" s="73" customFormat="1" x14ac:dyDescent="0.25">
      <c r="A3203" s="86"/>
      <c r="B3203" s="86"/>
    </row>
    <row r="3204" spans="1:2" s="73" customFormat="1" x14ac:dyDescent="0.25">
      <c r="A3204" s="86"/>
      <c r="B3204" s="86"/>
    </row>
    <row r="3205" spans="1:2" s="73" customFormat="1" x14ac:dyDescent="0.25">
      <c r="A3205" s="86"/>
      <c r="B3205" s="86"/>
    </row>
    <row r="3206" spans="1:2" s="73" customFormat="1" x14ac:dyDescent="0.25">
      <c r="A3206" s="86"/>
      <c r="B3206" s="86"/>
    </row>
    <row r="3207" spans="1:2" s="73" customFormat="1" x14ac:dyDescent="0.25">
      <c r="A3207" s="86"/>
      <c r="B3207" s="86"/>
    </row>
    <row r="3208" spans="1:2" s="73" customFormat="1" x14ac:dyDescent="0.25">
      <c r="A3208" s="86"/>
      <c r="B3208" s="86"/>
    </row>
    <row r="3209" spans="1:2" s="73" customFormat="1" x14ac:dyDescent="0.25">
      <c r="A3209" s="86"/>
      <c r="B3209" s="86"/>
    </row>
    <row r="3210" spans="1:2" s="73" customFormat="1" x14ac:dyDescent="0.25">
      <c r="A3210" s="86"/>
      <c r="B3210" s="86"/>
    </row>
    <row r="3211" spans="1:2" s="73" customFormat="1" x14ac:dyDescent="0.25">
      <c r="A3211" s="86"/>
      <c r="B3211" s="86"/>
    </row>
    <row r="3212" spans="1:2" s="73" customFormat="1" x14ac:dyDescent="0.25">
      <c r="A3212" s="86"/>
      <c r="B3212" s="86"/>
    </row>
    <row r="3213" spans="1:2" s="73" customFormat="1" x14ac:dyDescent="0.25">
      <c r="A3213" s="86"/>
      <c r="B3213" s="86"/>
    </row>
    <row r="3214" spans="1:2" s="73" customFormat="1" x14ac:dyDescent="0.25">
      <c r="A3214" s="86"/>
      <c r="B3214" s="86"/>
    </row>
    <row r="3215" spans="1:2" s="73" customFormat="1" x14ac:dyDescent="0.25">
      <c r="A3215" s="86"/>
      <c r="B3215" s="86"/>
    </row>
    <row r="3216" spans="1:2" s="73" customFormat="1" x14ac:dyDescent="0.25">
      <c r="A3216" s="86"/>
      <c r="B3216" s="86"/>
    </row>
    <row r="3217" spans="1:2" s="73" customFormat="1" x14ac:dyDescent="0.25">
      <c r="A3217" s="86"/>
      <c r="B3217" s="86"/>
    </row>
    <row r="3218" spans="1:2" s="73" customFormat="1" x14ac:dyDescent="0.25">
      <c r="A3218" s="86"/>
      <c r="B3218" s="86"/>
    </row>
    <row r="3219" spans="1:2" s="73" customFormat="1" x14ac:dyDescent="0.25">
      <c r="A3219" s="86"/>
      <c r="B3219" s="86"/>
    </row>
    <row r="3220" spans="1:2" s="73" customFormat="1" x14ac:dyDescent="0.25">
      <c r="A3220" s="86"/>
      <c r="B3220" s="86"/>
    </row>
    <row r="3221" spans="1:2" s="73" customFormat="1" x14ac:dyDescent="0.25">
      <c r="A3221" s="86"/>
      <c r="B3221" s="86"/>
    </row>
    <row r="3222" spans="1:2" s="73" customFormat="1" x14ac:dyDescent="0.25">
      <c r="A3222" s="86"/>
      <c r="B3222" s="86"/>
    </row>
    <row r="3223" spans="1:2" s="73" customFormat="1" x14ac:dyDescent="0.25">
      <c r="A3223" s="86"/>
      <c r="B3223" s="86"/>
    </row>
    <row r="3224" spans="1:2" s="73" customFormat="1" x14ac:dyDescent="0.25">
      <c r="A3224" s="86"/>
      <c r="B3224" s="86"/>
    </row>
    <row r="3225" spans="1:2" s="73" customFormat="1" x14ac:dyDescent="0.25">
      <c r="A3225" s="86"/>
      <c r="B3225" s="86"/>
    </row>
    <row r="3226" spans="1:2" s="73" customFormat="1" x14ac:dyDescent="0.25">
      <c r="A3226" s="86"/>
      <c r="B3226" s="86"/>
    </row>
    <row r="3227" spans="1:2" s="73" customFormat="1" x14ac:dyDescent="0.25">
      <c r="A3227" s="86"/>
      <c r="B3227" s="86"/>
    </row>
    <row r="3228" spans="1:2" s="73" customFormat="1" x14ac:dyDescent="0.25">
      <c r="A3228" s="86"/>
      <c r="B3228" s="86"/>
    </row>
    <row r="3229" spans="1:2" s="73" customFormat="1" x14ac:dyDescent="0.25">
      <c r="A3229" s="86"/>
      <c r="B3229" s="86"/>
    </row>
    <row r="3230" spans="1:2" s="73" customFormat="1" x14ac:dyDescent="0.25">
      <c r="A3230" s="86"/>
      <c r="B3230" s="86"/>
    </row>
    <row r="3231" spans="1:2" s="73" customFormat="1" x14ac:dyDescent="0.25">
      <c r="A3231" s="86"/>
      <c r="B3231" s="86"/>
    </row>
    <row r="3232" spans="1:2" s="73" customFormat="1" x14ac:dyDescent="0.25">
      <c r="A3232" s="86"/>
      <c r="B3232" s="86"/>
    </row>
    <row r="3233" spans="1:2" s="73" customFormat="1" x14ac:dyDescent="0.25">
      <c r="A3233" s="86"/>
      <c r="B3233" s="86"/>
    </row>
    <row r="3234" spans="1:2" s="73" customFormat="1" x14ac:dyDescent="0.25">
      <c r="A3234" s="86"/>
      <c r="B3234" s="86"/>
    </row>
    <row r="3235" spans="1:2" s="73" customFormat="1" x14ac:dyDescent="0.25">
      <c r="A3235" s="86"/>
      <c r="B3235" s="86"/>
    </row>
    <row r="3236" spans="1:2" s="73" customFormat="1" x14ac:dyDescent="0.25">
      <c r="A3236" s="86"/>
      <c r="B3236" s="86"/>
    </row>
    <row r="3237" spans="1:2" s="73" customFormat="1" x14ac:dyDescent="0.25">
      <c r="A3237" s="86"/>
      <c r="B3237" s="86"/>
    </row>
    <row r="3238" spans="1:2" s="73" customFormat="1" x14ac:dyDescent="0.25">
      <c r="A3238" s="86"/>
      <c r="B3238" s="86"/>
    </row>
    <row r="3239" spans="1:2" s="73" customFormat="1" x14ac:dyDescent="0.25">
      <c r="A3239" s="86"/>
      <c r="B3239" s="86"/>
    </row>
    <row r="3240" spans="1:2" s="73" customFormat="1" x14ac:dyDescent="0.25">
      <c r="A3240" s="86"/>
      <c r="B3240" s="86"/>
    </row>
    <row r="3241" spans="1:2" s="73" customFormat="1" x14ac:dyDescent="0.25">
      <c r="A3241" s="86"/>
      <c r="B3241" s="86"/>
    </row>
    <row r="3242" spans="1:2" s="73" customFormat="1" x14ac:dyDescent="0.25">
      <c r="A3242" s="86"/>
      <c r="B3242" s="86"/>
    </row>
    <row r="3243" spans="1:2" s="73" customFormat="1" x14ac:dyDescent="0.25">
      <c r="A3243" s="86"/>
      <c r="B3243" s="86"/>
    </row>
    <row r="3244" spans="1:2" s="73" customFormat="1" x14ac:dyDescent="0.25">
      <c r="A3244" s="86"/>
      <c r="B3244" s="86"/>
    </row>
    <row r="3245" spans="1:2" s="73" customFormat="1" x14ac:dyDescent="0.25">
      <c r="A3245" s="86"/>
      <c r="B3245" s="86"/>
    </row>
    <row r="3246" spans="1:2" s="73" customFormat="1" x14ac:dyDescent="0.25">
      <c r="A3246" s="86"/>
      <c r="B3246" s="86"/>
    </row>
    <row r="3247" spans="1:2" s="73" customFormat="1" x14ac:dyDescent="0.25">
      <c r="A3247" s="86"/>
      <c r="B3247" s="86"/>
    </row>
    <row r="3248" spans="1:2" s="73" customFormat="1" x14ac:dyDescent="0.25">
      <c r="A3248" s="86"/>
      <c r="B3248" s="86"/>
    </row>
    <row r="3249" spans="1:2" s="73" customFormat="1" x14ac:dyDescent="0.25">
      <c r="A3249" s="86"/>
      <c r="B3249" s="86"/>
    </row>
    <row r="3250" spans="1:2" s="73" customFormat="1" x14ac:dyDescent="0.25">
      <c r="A3250" s="86"/>
      <c r="B3250" s="86"/>
    </row>
    <row r="3251" spans="1:2" s="73" customFormat="1" x14ac:dyDescent="0.25">
      <c r="A3251" s="86"/>
      <c r="B3251" s="86"/>
    </row>
    <row r="3252" spans="1:2" s="73" customFormat="1" x14ac:dyDescent="0.25">
      <c r="A3252" s="86"/>
      <c r="B3252" s="86"/>
    </row>
    <row r="3253" spans="1:2" s="73" customFormat="1" x14ac:dyDescent="0.25">
      <c r="A3253" s="86"/>
      <c r="B3253" s="86"/>
    </row>
    <row r="3254" spans="1:2" s="73" customFormat="1" x14ac:dyDescent="0.25">
      <c r="A3254" s="86"/>
      <c r="B3254" s="86"/>
    </row>
    <row r="3255" spans="1:2" s="73" customFormat="1" x14ac:dyDescent="0.25">
      <c r="A3255" s="86"/>
      <c r="B3255" s="86"/>
    </row>
    <row r="3256" spans="1:2" s="73" customFormat="1" x14ac:dyDescent="0.25">
      <c r="A3256" s="86"/>
      <c r="B3256" s="86"/>
    </row>
    <row r="3257" spans="1:2" s="73" customFormat="1" x14ac:dyDescent="0.25">
      <c r="A3257" s="86"/>
      <c r="B3257" s="86"/>
    </row>
    <row r="3258" spans="1:2" s="73" customFormat="1" x14ac:dyDescent="0.25">
      <c r="A3258" s="86"/>
      <c r="B3258" s="86"/>
    </row>
    <row r="3259" spans="1:2" s="73" customFormat="1" x14ac:dyDescent="0.25">
      <c r="A3259" s="86"/>
      <c r="B3259" s="86"/>
    </row>
    <row r="3260" spans="1:2" s="73" customFormat="1" x14ac:dyDescent="0.25">
      <c r="A3260" s="86"/>
      <c r="B3260" s="86"/>
    </row>
    <row r="3261" spans="1:2" s="73" customFormat="1" x14ac:dyDescent="0.25">
      <c r="A3261" s="86"/>
      <c r="B3261" s="86"/>
    </row>
    <row r="3262" spans="1:2" s="73" customFormat="1" x14ac:dyDescent="0.25">
      <c r="A3262" s="86"/>
      <c r="B3262" s="86"/>
    </row>
    <row r="3263" spans="1:2" s="73" customFormat="1" x14ac:dyDescent="0.25">
      <c r="A3263" s="86"/>
      <c r="B3263" s="86"/>
    </row>
    <row r="3264" spans="1:2" s="73" customFormat="1" x14ac:dyDescent="0.25">
      <c r="A3264" s="86"/>
      <c r="B3264" s="86"/>
    </row>
    <row r="3265" spans="1:2" s="73" customFormat="1" x14ac:dyDescent="0.25">
      <c r="A3265" s="86"/>
      <c r="B3265" s="86"/>
    </row>
    <row r="3266" spans="1:2" s="73" customFormat="1" x14ac:dyDescent="0.25">
      <c r="A3266" s="86"/>
      <c r="B3266" s="86"/>
    </row>
    <row r="3267" spans="1:2" s="73" customFormat="1" x14ac:dyDescent="0.25">
      <c r="A3267" s="86"/>
      <c r="B3267" s="86"/>
    </row>
    <row r="3268" spans="1:2" s="73" customFormat="1" x14ac:dyDescent="0.25">
      <c r="A3268" s="86"/>
      <c r="B3268" s="86"/>
    </row>
    <row r="3269" spans="1:2" s="73" customFormat="1" x14ac:dyDescent="0.25">
      <c r="A3269" s="86"/>
      <c r="B3269" s="86"/>
    </row>
    <row r="3270" spans="1:2" s="73" customFormat="1" x14ac:dyDescent="0.25">
      <c r="A3270" s="86"/>
      <c r="B3270" s="86"/>
    </row>
    <row r="3271" spans="1:2" s="73" customFormat="1" x14ac:dyDescent="0.25">
      <c r="A3271" s="86"/>
      <c r="B3271" s="86"/>
    </row>
    <row r="3272" spans="1:2" s="73" customFormat="1" x14ac:dyDescent="0.25">
      <c r="A3272" s="86"/>
      <c r="B3272" s="86"/>
    </row>
    <row r="3273" spans="1:2" s="73" customFormat="1" x14ac:dyDescent="0.25">
      <c r="A3273" s="86"/>
      <c r="B3273" s="86"/>
    </row>
    <row r="3274" spans="1:2" s="73" customFormat="1" x14ac:dyDescent="0.25">
      <c r="A3274" s="86"/>
      <c r="B3274" s="86"/>
    </row>
    <row r="3275" spans="1:2" s="73" customFormat="1" x14ac:dyDescent="0.25">
      <c r="A3275" s="86"/>
      <c r="B3275" s="86"/>
    </row>
    <row r="3276" spans="1:2" s="73" customFormat="1" x14ac:dyDescent="0.25">
      <c r="A3276" s="86"/>
      <c r="B3276" s="86"/>
    </row>
    <row r="3277" spans="1:2" s="73" customFormat="1" x14ac:dyDescent="0.25">
      <c r="A3277" s="86"/>
      <c r="B3277" s="86"/>
    </row>
    <row r="3278" spans="1:2" s="73" customFormat="1" x14ac:dyDescent="0.25">
      <c r="A3278" s="86"/>
      <c r="B3278" s="86"/>
    </row>
    <row r="3279" spans="1:2" s="73" customFormat="1" x14ac:dyDescent="0.25">
      <c r="A3279" s="86"/>
      <c r="B3279" s="86"/>
    </row>
    <row r="3280" spans="1:2" s="73" customFormat="1" x14ac:dyDescent="0.25">
      <c r="A3280" s="86"/>
      <c r="B3280" s="86"/>
    </row>
    <row r="3281" spans="1:2" s="73" customFormat="1" x14ac:dyDescent="0.25">
      <c r="A3281" s="86"/>
      <c r="B3281" s="86"/>
    </row>
    <row r="3282" spans="1:2" s="73" customFormat="1" x14ac:dyDescent="0.25">
      <c r="A3282" s="86"/>
      <c r="B3282" s="86"/>
    </row>
    <row r="3283" spans="1:2" s="73" customFormat="1" x14ac:dyDescent="0.25">
      <c r="A3283" s="86"/>
      <c r="B3283" s="86"/>
    </row>
    <row r="3284" spans="1:2" s="73" customFormat="1" x14ac:dyDescent="0.25">
      <c r="A3284" s="86"/>
      <c r="B3284" s="86"/>
    </row>
    <row r="3285" spans="1:2" s="73" customFormat="1" x14ac:dyDescent="0.25">
      <c r="A3285" s="86"/>
      <c r="B3285" s="86"/>
    </row>
    <row r="3286" spans="1:2" s="73" customFormat="1" x14ac:dyDescent="0.25">
      <c r="A3286" s="86"/>
      <c r="B3286" s="86"/>
    </row>
    <row r="3287" spans="1:2" s="73" customFormat="1" x14ac:dyDescent="0.25">
      <c r="A3287" s="86"/>
      <c r="B3287" s="86"/>
    </row>
    <row r="3288" spans="1:2" s="73" customFormat="1" x14ac:dyDescent="0.25">
      <c r="A3288" s="86"/>
      <c r="B3288" s="86"/>
    </row>
    <row r="3289" spans="1:2" s="73" customFormat="1" x14ac:dyDescent="0.25">
      <c r="A3289" s="86"/>
      <c r="B3289" s="86"/>
    </row>
    <row r="3290" spans="1:2" s="73" customFormat="1" x14ac:dyDescent="0.25">
      <c r="A3290" s="86"/>
      <c r="B3290" s="86"/>
    </row>
    <row r="3291" spans="1:2" s="73" customFormat="1" x14ac:dyDescent="0.25">
      <c r="A3291" s="86"/>
      <c r="B3291" s="86"/>
    </row>
    <row r="3292" spans="1:2" s="73" customFormat="1" x14ac:dyDescent="0.25">
      <c r="A3292" s="86"/>
      <c r="B3292" s="86"/>
    </row>
    <row r="3293" spans="1:2" s="73" customFormat="1" x14ac:dyDescent="0.25">
      <c r="A3293" s="86"/>
      <c r="B3293" s="86"/>
    </row>
    <row r="3294" spans="1:2" s="73" customFormat="1" x14ac:dyDescent="0.25">
      <c r="A3294" s="86"/>
      <c r="B3294" s="86"/>
    </row>
    <row r="3295" spans="1:2" s="73" customFormat="1" x14ac:dyDescent="0.25">
      <c r="A3295" s="86"/>
      <c r="B3295" s="86"/>
    </row>
    <row r="3296" spans="1:2" s="73" customFormat="1" x14ac:dyDescent="0.25">
      <c r="A3296" s="86"/>
      <c r="B3296" s="86"/>
    </row>
    <row r="3297" spans="1:2" s="73" customFormat="1" x14ac:dyDescent="0.25">
      <c r="A3297" s="86"/>
      <c r="B3297" s="86"/>
    </row>
    <row r="3298" spans="1:2" s="73" customFormat="1" x14ac:dyDescent="0.25">
      <c r="A3298" s="86"/>
      <c r="B3298" s="86"/>
    </row>
    <row r="3299" spans="1:2" s="73" customFormat="1" x14ac:dyDescent="0.25">
      <c r="A3299" s="86"/>
      <c r="B3299" s="86"/>
    </row>
    <row r="3300" spans="1:2" s="73" customFormat="1" x14ac:dyDescent="0.25">
      <c r="A3300" s="86"/>
      <c r="B3300" s="86"/>
    </row>
    <row r="3301" spans="1:2" s="73" customFormat="1" x14ac:dyDescent="0.25">
      <c r="A3301" s="86"/>
      <c r="B3301" s="86"/>
    </row>
    <row r="3302" spans="1:2" s="73" customFormat="1" x14ac:dyDescent="0.25">
      <c r="A3302" s="86"/>
      <c r="B3302" s="86"/>
    </row>
    <row r="3303" spans="1:2" s="73" customFormat="1" x14ac:dyDescent="0.25">
      <c r="A3303" s="86"/>
      <c r="B3303" s="86"/>
    </row>
    <row r="3304" spans="1:2" s="73" customFormat="1" x14ac:dyDescent="0.25">
      <c r="A3304" s="86"/>
      <c r="B3304" s="86"/>
    </row>
    <row r="3305" spans="1:2" s="73" customFormat="1" x14ac:dyDescent="0.25">
      <c r="A3305" s="86"/>
      <c r="B3305" s="86"/>
    </row>
    <row r="3306" spans="1:2" s="73" customFormat="1" x14ac:dyDescent="0.25">
      <c r="A3306" s="86"/>
      <c r="B3306" s="86"/>
    </row>
    <row r="3307" spans="1:2" s="73" customFormat="1" x14ac:dyDescent="0.25">
      <c r="A3307" s="86"/>
      <c r="B3307" s="86"/>
    </row>
    <row r="3308" spans="1:2" s="73" customFormat="1" x14ac:dyDescent="0.25">
      <c r="A3308" s="86"/>
      <c r="B3308" s="86"/>
    </row>
    <row r="3309" spans="1:2" s="73" customFormat="1" x14ac:dyDescent="0.25">
      <c r="A3309" s="86"/>
      <c r="B3309" s="86"/>
    </row>
    <row r="3310" spans="1:2" s="73" customFormat="1" x14ac:dyDescent="0.25">
      <c r="A3310" s="86"/>
      <c r="B3310" s="86"/>
    </row>
    <row r="3311" spans="1:2" s="73" customFormat="1" x14ac:dyDescent="0.25">
      <c r="A3311" s="86"/>
      <c r="B3311" s="86"/>
    </row>
    <row r="3312" spans="1:2" s="73" customFormat="1" x14ac:dyDescent="0.25">
      <c r="A3312" s="86"/>
      <c r="B3312" s="86"/>
    </row>
    <row r="3313" spans="1:2" s="73" customFormat="1" x14ac:dyDescent="0.25">
      <c r="A3313" s="86"/>
      <c r="B3313" s="86"/>
    </row>
    <row r="3314" spans="1:2" s="73" customFormat="1" x14ac:dyDescent="0.25">
      <c r="A3314" s="86"/>
      <c r="B3314" s="86"/>
    </row>
    <row r="3315" spans="1:2" s="73" customFormat="1" x14ac:dyDescent="0.25">
      <c r="A3315" s="86"/>
      <c r="B3315" s="86"/>
    </row>
    <row r="3316" spans="1:2" s="73" customFormat="1" x14ac:dyDescent="0.25">
      <c r="A3316" s="86"/>
      <c r="B3316" s="86"/>
    </row>
    <row r="3317" spans="1:2" s="73" customFormat="1" x14ac:dyDescent="0.25">
      <c r="A3317" s="86"/>
      <c r="B3317" s="86"/>
    </row>
    <row r="3318" spans="1:2" s="73" customFormat="1" x14ac:dyDescent="0.25">
      <c r="A3318" s="86"/>
      <c r="B3318" s="86"/>
    </row>
    <row r="3319" spans="1:2" s="73" customFormat="1" x14ac:dyDescent="0.25">
      <c r="A3319" s="86"/>
      <c r="B3319" s="86"/>
    </row>
    <row r="3320" spans="1:2" s="73" customFormat="1" x14ac:dyDescent="0.25">
      <c r="A3320" s="86"/>
      <c r="B3320" s="86"/>
    </row>
    <row r="3321" spans="1:2" s="73" customFormat="1" x14ac:dyDescent="0.25">
      <c r="A3321" s="86"/>
      <c r="B3321" s="86"/>
    </row>
    <row r="3322" spans="1:2" s="73" customFormat="1" x14ac:dyDescent="0.25">
      <c r="A3322" s="86"/>
      <c r="B3322" s="86"/>
    </row>
    <row r="3323" spans="1:2" s="73" customFormat="1" x14ac:dyDescent="0.25">
      <c r="A3323" s="86"/>
      <c r="B3323" s="86"/>
    </row>
    <row r="3324" spans="1:2" s="73" customFormat="1" x14ac:dyDescent="0.25">
      <c r="A3324" s="86"/>
      <c r="B3324" s="86"/>
    </row>
    <row r="3325" spans="1:2" s="73" customFormat="1" x14ac:dyDescent="0.25">
      <c r="A3325" s="86"/>
      <c r="B3325" s="86"/>
    </row>
    <row r="3326" spans="1:2" s="73" customFormat="1" x14ac:dyDescent="0.25">
      <c r="A3326" s="86"/>
      <c r="B3326" s="86"/>
    </row>
    <row r="3327" spans="1:2" s="73" customFormat="1" x14ac:dyDescent="0.25">
      <c r="A3327" s="86"/>
      <c r="B3327" s="86"/>
    </row>
    <row r="3328" spans="1:2" s="73" customFormat="1" x14ac:dyDescent="0.25">
      <c r="A3328" s="86"/>
      <c r="B3328" s="86"/>
    </row>
    <row r="3329" spans="1:2" s="73" customFormat="1" x14ac:dyDescent="0.25">
      <c r="A3329" s="86"/>
      <c r="B3329" s="86"/>
    </row>
    <row r="3330" spans="1:2" s="73" customFormat="1" x14ac:dyDescent="0.25">
      <c r="A3330" s="86"/>
      <c r="B3330" s="86"/>
    </row>
    <row r="3331" spans="1:2" s="73" customFormat="1" x14ac:dyDescent="0.25">
      <c r="A3331" s="86"/>
      <c r="B3331" s="86"/>
    </row>
    <row r="3332" spans="1:2" s="73" customFormat="1" x14ac:dyDescent="0.25">
      <c r="A3332" s="86"/>
      <c r="B3332" s="86"/>
    </row>
    <row r="3333" spans="1:2" s="73" customFormat="1" x14ac:dyDescent="0.25">
      <c r="A3333" s="86"/>
      <c r="B3333" s="86"/>
    </row>
    <row r="3334" spans="1:2" s="73" customFormat="1" x14ac:dyDescent="0.25">
      <c r="A3334" s="86"/>
      <c r="B3334" s="86"/>
    </row>
    <row r="3335" spans="1:2" s="73" customFormat="1" x14ac:dyDescent="0.25">
      <c r="A3335" s="86"/>
      <c r="B3335" s="86"/>
    </row>
    <row r="3336" spans="1:2" s="73" customFormat="1" x14ac:dyDescent="0.25">
      <c r="A3336" s="86"/>
      <c r="B3336" s="86"/>
    </row>
    <row r="3337" spans="1:2" s="73" customFormat="1" x14ac:dyDescent="0.25">
      <c r="A3337" s="86"/>
      <c r="B3337" s="86"/>
    </row>
    <row r="3338" spans="1:2" s="73" customFormat="1" x14ac:dyDescent="0.25">
      <c r="A3338" s="86"/>
      <c r="B3338" s="86"/>
    </row>
    <row r="3339" spans="1:2" s="73" customFormat="1" x14ac:dyDescent="0.25">
      <c r="A3339" s="86"/>
      <c r="B3339" s="86"/>
    </row>
    <row r="3340" spans="1:2" s="73" customFormat="1" x14ac:dyDescent="0.25">
      <c r="A3340" s="86"/>
      <c r="B3340" s="86"/>
    </row>
    <row r="3341" spans="1:2" s="73" customFormat="1" x14ac:dyDescent="0.25">
      <c r="A3341" s="86"/>
      <c r="B3341" s="86"/>
    </row>
    <row r="3342" spans="1:2" s="73" customFormat="1" x14ac:dyDescent="0.25">
      <c r="A3342" s="86"/>
      <c r="B3342" s="86"/>
    </row>
    <row r="3343" spans="1:2" s="73" customFormat="1" x14ac:dyDescent="0.25">
      <c r="A3343" s="86"/>
      <c r="B3343" s="86"/>
    </row>
    <row r="3344" spans="1:2" s="73" customFormat="1" x14ac:dyDescent="0.25">
      <c r="A3344" s="86"/>
      <c r="B3344" s="86"/>
    </row>
    <row r="3345" spans="1:2" s="73" customFormat="1" x14ac:dyDescent="0.25">
      <c r="A3345" s="86"/>
      <c r="B3345" s="86"/>
    </row>
    <row r="3346" spans="1:2" s="73" customFormat="1" x14ac:dyDescent="0.25">
      <c r="A3346" s="86"/>
      <c r="B3346" s="86"/>
    </row>
    <row r="3347" spans="1:2" s="73" customFormat="1" x14ac:dyDescent="0.25">
      <c r="A3347" s="86"/>
      <c r="B3347" s="86"/>
    </row>
    <row r="3348" spans="1:2" s="73" customFormat="1" x14ac:dyDescent="0.25">
      <c r="A3348" s="86"/>
      <c r="B3348" s="86"/>
    </row>
    <row r="3349" spans="1:2" s="73" customFormat="1" x14ac:dyDescent="0.25">
      <c r="A3349" s="86"/>
      <c r="B3349" s="86"/>
    </row>
    <row r="3350" spans="1:2" s="73" customFormat="1" x14ac:dyDescent="0.25">
      <c r="A3350" s="86"/>
      <c r="B3350" s="86"/>
    </row>
    <row r="3351" spans="1:2" s="73" customFormat="1" x14ac:dyDescent="0.25">
      <c r="A3351" s="86"/>
      <c r="B3351" s="86"/>
    </row>
    <row r="3352" spans="1:2" s="73" customFormat="1" x14ac:dyDescent="0.25">
      <c r="A3352" s="86"/>
      <c r="B3352" s="86"/>
    </row>
    <row r="3353" spans="1:2" s="73" customFormat="1" x14ac:dyDescent="0.25">
      <c r="A3353" s="86"/>
      <c r="B3353" s="86"/>
    </row>
    <row r="3354" spans="1:2" s="73" customFormat="1" x14ac:dyDescent="0.25">
      <c r="A3354" s="86"/>
      <c r="B3354" s="86"/>
    </row>
    <row r="3355" spans="1:2" s="73" customFormat="1" x14ac:dyDescent="0.25">
      <c r="A3355" s="86"/>
      <c r="B3355" s="86"/>
    </row>
    <row r="3356" spans="1:2" s="73" customFormat="1" x14ac:dyDescent="0.25">
      <c r="A3356" s="86"/>
      <c r="B3356" s="86"/>
    </row>
    <row r="3357" spans="1:2" s="73" customFormat="1" x14ac:dyDescent="0.25">
      <c r="A3357" s="86"/>
      <c r="B3357" s="86"/>
    </row>
    <row r="3358" spans="1:2" s="73" customFormat="1" x14ac:dyDescent="0.25">
      <c r="A3358" s="86"/>
      <c r="B3358" s="86"/>
    </row>
    <row r="3359" spans="1:2" s="73" customFormat="1" x14ac:dyDescent="0.25">
      <c r="A3359" s="86"/>
      <c r="B3359" s="86"/>
    </row>
    <row r="3360" spans="1:2" s="73" customFormat="1" x14ac:dyDescent="0.25">
      <c r="A3360" s="86"/>
      <c r="B3360" s="86"/>
    </row>
    <row r="3361" spans="1:2" s="73" customFormat="1" x14ac:dyDescent="0.25">
      <c r="A3361" s="86"/>
      <c r="B3361" s="86"/>
    </row>
    <row r="3362" spans="1:2" s="73" customFormat="1" x14ac:dyDescent="0.25">
      <c r="A3362" s="86"/>
      <c r="B3362" s="86"/>
    </row>
    <row r="3363" spans="1:2" s="73" customFormat="1" x14ac:dyDescent="0.25">
      <c r="A3363" s="86"/>
      <c r="B3363" s="86"/>
    </row>
    <row r="3364" spans="1:2" s="73" customFormat="1" x14ac:dyDescent="0.25">
      <c r="A3364" s="86"/>
      <c r="B3364" s="86"/>
    </row>
    <row r="3365" spans="1:2" s="73" customFormat="1" x14ac:dyDescent="0.25">
      <c r="A3365" s="86"/>
      <c r="B3365" s="86"/>
    </row>
    <row r="3366" spans="1:2" s="73" customFormat="1" x14ac:dyDescent="0.25">
      <c r="A3366" s="86"/>
      <c r="B3366" s="86"/>
    </row>
    <row r="3367" spans="1:2" s="73" customFormat="1" x14ac:dyDescent="0.25">
      <c r="A3367" s="86"/>
      <c r="B3367" s="86"/>
    </row>
    <row r="3368" spans="1:2" s="73" customFormat="1" x14ac:dyDescent="0.25">
      <c r="A3368" s="86"/>
      <c r="B3368" s="86"/>
    </row>
    <row r="3369" spans="1:2" s="73" customFormat="1" x14ac:dyDescent="0.25">
      <c r="A3369" s="86"/>
      <c r="B3369" s="86"/>
    </row>
    <row r="3370" spans="1:2" s="73" customFormat="1" x14ac:dyDescent="0.25">
      <c r="A3370" s="86"/>
      <c r="B3370" s="86"/>
    </row>
    <row r="3371" spans="1:2" s="73" customFormat="1" x14ac:dyDescent="0.25">
      <c r="A3371" s="86"/>
      <c r="B3371" s="86"/>
    </row>
    <row r="3372" spans="1:2" s="73" customFormat="1" x14ac:dyDescent="0.25">
      <c r="A3372" s="86"/>
      <c r="B3372" s="86"/>
    </row>
    <row r="3373" spans="1:2" s="73" customFormat="1" x14ac:dyDescent="0.25">
      <c r="A3373" s="86"/>
      <c r="B3373" s="86"/>
    </row>
    <row r="3374" spans="1:2" s="73" customFormat="1" x14ac:dyDescent="0.25">
      <c r="A3374" s="86"/>
      <c r="B3374" s="86"/>
    </row>
    <row r="3375" spans="1:2" s="73" customFormat="1" x14ac:dyDescent="0.25">
      <c r="A3375" s="86"/>
      <c r="B3375" s="86"/>
    </row>
    <row r="3376" spans="1:2" s="73" customFormat="1" x14ac:dyDescent="0.25">
      <c r="A3376" s="86"/>
      <c r="B3376" s="86"/>
    </row>
    <row r="3377" spans="1:2" s="73" customFormat="1" x14ac:dyDescent="0.25">
      <c r="A3377" s="86"/>
      <c r="B3377" s="86"/>
    </row>
    <row r="3378" spans="1:2" s="73" customFormat="1" x14ac:dyDescent="0.25">
      <c r="A3378" s="86"/>
      <c r="B3378" s="86"/>
    </row>
    <row r="3379" spans="1:2" s="73" customFormat="1" x14ac:dyDescent="0.25">
      <c r="A3379" s="86"/>
      <c r="B3379" s="86"/>
    </row>
    <row r="3380" spans="1:2" s="73" customFormat="1" x14ac:dyDescent="0.25">
      <c r="A3380" s="86"/>
      <c r="B3380" s="86"/>
    </row>
    <row r="3381" spans="1:2" s="73" customFormat="1" x14ac:dyDescent="0.25">
      <c r="A3381" s="86"/>
      <c r="B3381" s="86"/>
    </row>
    <row r="3382" spans="1:2" s="73" customFormat="1" x14ac:dyDescent="0.25">
      <c r="A3382" s="86"/>
      <c r="B3382" s="86"/>
    </row>
    <row r="3383" spans="1:2" s="73" customFormat="1" x14ac:dyDescent="0.25">
      <c r="A3383" s="86"/>
      <c r="B3383" s="86"/>
    </row>
    <row r="3384" spans="1:2" s="73" customFormat="1" x14ac:dyDescent="0.25">
      <c r="A3384" s="86"/>
      <c r="B3384" s="86"/>
    </row>
    <row r="3385" spans="1:2" s="73" customFormat="1" x14ac:dyDescent="0.25">
      <c r="A3385" s="86"/>
      <c r="B3385" s="86"/>
    </row>
    <row r="3386" spans="1:2" s="73" customFormat="1" x14ac:dyDescent="0.25">
      <c r="A3386" s="86"/>
      <c r="B3386" s="86"/>
    </row>
    <row r="3387" spans="1:2" s="73" customFormat="1" x14ac:dyDescent="0.25">
      <c r="A3387" s="86"/>
      <c r="B3387" s="86"/>
    </row>
    <row r="3388" spans="1:2" s="73" customFormat="1" x14ac:dyDescent="0.25">
      <c r="A3388" s="86"/>
      <c r="B3388" s="86"/>
    </row>
    <row r="3389" spans="1:2" s="73" customFormat="1" x14ac:dyDescent="0.25">
      <c r="A3389" s="86"/>
      <c r="B3389" s="86"/>
    </row>
    <row r="3390" spans="1:2" s="73" customFormat="1" x14ac:dyDescent="0.25">
      <c r="A3390" s="86"/>
      <c r="B3390" s="86"/>
    </row>
    <row r="3391" spans="1:2" s="73" customFormat="1" x14ac:dyDescent="0.25">
      <c r="A3391" s="86"/>
      <c r="B3391" s="86"/>
    </row>
    <row r="3392" spans="1:2" s="73" customFormat="1" x14ac:dyDescent="0.25">
      <c r="A3392" s="86"/>
      <c r="B3392" s="86"/>
    </row>
    <row r="3393" spans="1:2" s="73" customFormat="1" x14ac:dyDescent="0.25">
      <c r="A3393" s="86"/>
      <c r="B3393" s="86"/>
    </row>
    <row r="3394" spans="1:2" s="73" customFormat="1" x14ac:dyDescent="0.25">
      <c r="A3394" s="86"/>
      <c r="B3394" s="86"/>
    </row>
    <row r="3395" spans="1:2" s="73" customFormat="1" x14ac:dyDescent="0.25">
      <c r="A3395" s="86"/>
      <c r="B3395" s="86"/>
    </row>
    <row r="3396" spans="1:2" s="73" customFormat="1" x14ac:dyDescent="0.25">
      <c r="A3396" s="86"/>
      <c r="B3396" s="86"/>
    </row>
    <row r="3397" spans="1:2" s="73" customFormat="1" x14ac:dyDescent="0.25">
      <c r="A3397" s="86"/>
      <c r="B3397" s="86"/>
    </row>
    <row r="3398" spans="1:2" s="73" customFormat="1" x14ac:dyDescent="0.25">
      <c r="A3398" s="86"/>
      <c r="B3398" s="86"/>
    </row>
    <row r="3399" spans="1:2" s="73" customFormat="1" x14ac:dyDescent="0.25">
      <c r="A3399" s="86"/>
      <c r="B3399" s="86"/>
    </row>
    <row r="3400" spans="1:2" s="73" customFormat="1" x14ac:dyDescent="0.25">
      <c r="A3400" s="86"/>
      <c r="B3400" s="86"/>
    </row>
    <row r="3401" spans="1:2" s="73" customFormat="1" x14ac:dyDescent="0.25">
      <c r="A3401" s="86"/>
      <c r="B3401" s="86"/>
    </row>
    <row r="3402" spans="1:2" s="73" customFormat="1" x14ac:dyDescent="0.25">
      <c r="A3402" s="86"/>
      <c r="B3402" s="86"/>
    </row>
    <row r="3403" spans="1:2" s="73" customFormat="1" x14ac:dyDescent="0.25">
      <c r="A3403" s="86"/>
      <c r="B3403" s="86"/>
    </row>
    <row r="3404" spans="1:2" s="73" customFormat="1" x14ac:dyDescent="0.25">
      <c r="A3404" s="86"/>
      <c r="B3404" s="86"/>
    </row>
    <row r="3405" spans="1:2" s="73" customFormat="1" x14ac:dyDescent="0.25">
      <c r="A3405" s="86"/>
      <c r="B3405" s="86"/>
    </row>
    <row r="3406" spans="1:2" s="73" customFormat="1" x14ac:dyDescent="0.25">
      <c r="A3406" s="86"/>
      <c r="B3406" s="86"/>
    </row>
    <row r="3407" spans="1:2" s="73" customFormat="1" x14ac:dyDescent="0.25">
      <c r="A3407" s="86"/>
      <c r="B3407" s="86"/>
    </row>
    <row r="3408" spans="1:2" s="73" customFormat="1" x14ac:dyDescent="0.25">
      <c r="A3408" s="86"/>
      <c r="B3408" s="86"/>
    </row>
    <row r="3409" spans="1:2" s="73" customFormat="1" x14ac:dyDescent="0.25">
      <c r="A3409" s="86"/>
      <c r="B3409" s="86"/>
    </row>
    <row r="3410" spans="1:2" s="73" customFormat="1" x14ac:dyDescent="0.25">
      <c r="A3410" s="86"/>
      <c r="B3410" s="86"/>
    </row>
    <row r="3411" spans="1:2" s="73" customFormat="1" x14ac:dyDescent="0.25">
      <c r="A3411" s="86"/>
      <c r="B3411" s="86"/>
    </row>
    <row r="3412" spans="1:2" s="73" customFormat="1" x14ac:dyDescent="0.25">
      <c r="A3412" s="86"/>
      <c r="B3412" s="86"/>
    </row>
    <row r="3413" spans="1:2" s="73" customFormat="1" x14ac:dyDescent="0.25">
      <c r="A3413" s="86"/>
      <c r="B3413" s="86"/>
    </row>
    <row r="3414" spans="1:2" s="73" customFormat="1" x14ac:dyDescent="0.25">
      <c r="A3414" s="86"/>
      <c r="B3414" s="86"/>
    </row>
    <row r="3415" spans="1:2" s="73" customFormat="1" x14ac:dyDescent="0.25">
      <c r="A3415" s="86"/>
      <c r="B3415" s="86"/>
    </row>
    <row r="3416" spans="1:2" s="73" customFormat="1" x14ac:dyDescent="0.25">
      <c r="A3416" s="86"/>
      <c r="B3416" s="86"/>
    </row>
    <row r="3417" spans="1:2" s="73" customFormat="1" x14ac:dyDescent="0.25">
      <c r="A3417" s="86"/>
      <c r="B3417" s="86"/>
    </row>
    <row r="3418" spans="1:2" s="73" customFormat="1" x14ac:dyDescent="0.25">
      <c r="A3418" s="86"/>
      <c r="B3418" s="86"/>
    </row>
    <row r="3419" spans="1:2" s="73" customFormat="1" x14ac:dyDescent="0.25">
      <c r="A3419" s="86"/>
      <c r="B3419" s="86"/>
    </row>
    <row r="3420" spans="1:2" s="73" customFormat="1" x14ac:dyDescent="0.25">
      <c r="A3420" s="86"/>
      <c r="B3420" s="86"/>
    </row>
    <row r="3421" spans="1:2" s="73" customFormat="1" x14ac:dyDescent="0.25">
      <c r="A3421" s="86"/>
      <c r="B3421" s="86"/>
    </row>
    <row r="3422" spans="1:2" s="73" customFormat="1" x14ac:dyDescent="0.25">
      <c r="A3422" s="86"/>
      <c r="B3422" s="86"/>
    </row>
    <row r="3423" spans="1:2" s="73" customFormat="1" x14ac:dyDescent="0.25">
      <c r="A3423" s="86"/>
      <c r="B3423" s="86"/>
    </row>
    <row r="3424" spans="1:2" s="73" customFormat="1" x14ac:dyDescent="0.25">
      <c r="A3424" s="86"/>
      <c r="B3424" s="86"/>
    </row>
    <row r="3425" spans="1:2" s="73" customFormat="1" x14ac:dyDescent="0.25">
      <c r="A3425" s="86"/>
      <c r="B3425" s="86"/>
    </row>
    <row r="3426" spans="1:2" s="73" customFormat="1" x14ac:dyDescent="0.25">
      <c r="A3426" s="86"/>
      <c r="B3426" s="86"/>
    </row>
    <row r="3427" spans="1:2" s="73" customFormat="1" x14ac:dyDescent="0.25">
      <c r="A3427" s="86"/>
      <c r="B3427" s="86"/>
    </row>
    <row r="3428" spans="1:2" s="73" customFormat="1" x14ac:dyDescent="0.25">
      <c r="A3428" s="86"/>
      <c r="B3428" s="86"/>
    </row>
    <row r="3429" spans="1:2" s="73" customFormat="1" x14ac:dyDescent="0.25">
      <c r="A3429" s="86"/>
      <c r="B3429" s="86"/>
    </row>
    <row r="3430" spans="1:2" s="73" customFormat="1" x14ac:dyDescent="0.25">
      <c r="A3430" s="86"/>
      <c r="B3430" s="86"/>
    </row>
    <row r="3431" spans="1:2" s="73" customFormat="1" x14ac:dyDescent="0.25">
      <c r="A3431" s="86"/>
      <c r="B3431" s="86"/>
    </row>
    <row r="3432" spans="1:2" s="73" customFormat="1" x14ac:dyDescent="0.25">
      <c r="A3432" s="86"/>
      <c r="B3432" s="86"/>
    </row>
    <row r="3433" spans="1:2" s="73" customFormat="1" x14ac:dyDescent="0.25">
      <c r="A3433" s="86"/>
      <c r="B3433" s="86"/>
    </row>
    <row r="3434" spans="1:2" s="73" customFormat="1" x14ac:dyDescent="0.25">
      <c r="A3434" s="86"/>
      <c r="B3434" s="86"/>
    </row>
    <row r="3435" spans="1:2" s="73" customFormat="1" x14ac:dyDescent="0.25">
      <c r="A3435" s="86"/>
      <c r="B3435" s="86"/>
    </row>
    <row r="3436" spans="1:2" s="73" customFormat="1" x14ac:dyDescent="0.25">
      <c r="A3436" s="86"/>
      <c r="B3436" s="86"/>
    </row>
    <row r="3437" spans="1:2" s="73" customFormat="1" x14ac:dyDescent="0.25">
      <c r="A3437" s="86"/>
      <c r="B3437" s="86"/>
    </row>
    <row r="3438" spans="1:2" s="73" customFormat="1" x14ac:dyDescent="0.25">
      <c r="A3438" s="86"/>
      <c r="B3438" s="86"/>
    </row>
    <row r="3439" spans="1:2" s="73" customFormat="1" x14ac:dyDescent="0.25">
      <c r="A3439" s="86"/>
      <c r="B3439" s="86"/>
    </row>
    <row r="3440" spans="1:2" s="73" customFormat="1" x14ac:dyDescent="0.25">
      <c r="A3440" s="86"/>
      <c r="B3440" s="86"/>
    </row>
    <row r="3441" spans="1:2" s="73" customFormat="1" x14ac:dyDescent="0.25">
      <c r="A3441" s="86"/>
      <c r="B3441" s="86"/>
    </row>
    <row r="3442" spans="1:2" s="73" customFormat="1" x14ac:dyDescent="0.25">
      <c r="A3442" s="86"/>
      <c r="B3442" s="86"/>
    </row>
    <row r="3443" spans="1:2" s="73" customFormat="1" x14ac:dyDescent="0.25">
      <c r="A3443" s="86"/>
      <c r="B3443" s="86"/>
    </row>
    <row r="3444" spans="1:2" s="73" customFormat="1" x14ac:dyDescent="0.25">
      <c r="A3444" s="86"/>
      <c r="B3444" s="86"/>
    </row>
    <row r="3445" spans="1:2" s="73" customFormat="1" x14ac:dyDescent="0.25">
      <c r="A3445" s="86"/>
      <c r="B3445" s="86"/>
    </row>
    <row r="3446" spans="1:2" s="73" customFormat="1" x14ac:dyDescent="0.25">
      <c r="A3446" s="86"/>
      <c r="B3446" s="86"/>
    </row>
    <row r="3447" spans="1:2" s="73" customFormat="1" x14ac:dyDescent="0.25">
      <c r="A3447" s="86"/>
      <c r="B3447" s="86"/>
    </row>
    <row r="3448" spans="1:2" s="73" customFormat="1" x14ac:dyDescent="0.25">
      <c r="A3448" s="86"/>
      <c r="B3448" s="86"/>
    </row>
    <row r="3449" spans="1:2" s="73" customFormat="1" x14ac:dyDescent="0.25">
      <c r="A3449" s="86"/>
      <c r="B3449" s="86"/>
    </row>
    <row r="3450" spans="1:2" s="73" customFormat="1" x14ac:dyDescent="0.25">
      <c r="A3450" s="86"/>
      <c r="B3450" s="86"/>
    </row>
    <row r="3451" spans="1:2" s="73" customFormat="1" x14ac:dyDescent="0.25">
      <c r="A3451" s="86"/>
      <c r="B3451" s="86"/>
    </row>
    <row r="3452" spans="1:2" s="73" customFormat="1" x14ac:dyDescent="0.25">
      <c r="A3452" s="86"/>
      <c r="B3452" s="86"/>
    </row>
    <row r="3453" spans="1:2" s="73" customFormat="1" x14ac:dyDescent="0.25">
      <c r="A3453" s="86"/>
      <c r="B3453" s="86"/>
    </row>
    <row r="3454" spans="1:2" s="73" customFormat="1" x14ac:dyDescent="0.25">
      <c r="A3454" s="86"/>
      <c r="B3454" s="86"/>
    </row>
    <row r="3455" spans="1:2" s="73" customFormat="1" x14ac:dyDescent="0.25">
      <c r="A3455" s="86"/>
      <c r="B3455" s="86"/>
    </row>
    <row r="3456" spans="1:2" s="73" customFormat="1" x14ac:dyDescent="0.25">
      <c r="A3456" s="86"/>
      <c r="B3456" s="86"/>
    </row>
    <row r="3457" spans="1:2" s="73" customFormat="1" x14ac:dyDescent="0.25">
      <c r="A3457" s="86"/>
      <c r="B3457" s="86"/>
    </row>
    <row r="3458" spans="1:2" s="73" customFormat="1" x14ac:dyDescent="0.25">
      <c r="A3458" s="86"/>
      <c r="B3458" s="86"/>
    </row>
    <row r="3459" spans="1:2" s="73" customFormat="1" x14ac:dyDescent="0.25">
      <c r="A3459" s="86"/>
      <c r="B3459" s="86"/>
    </row>
    <row r="3460" spans="1:2" s="73" customFormat="1" x14ac:dyDescent="0.25">
      <c r="A3460" s="86"/>
      <c r="B3460" s="86"/>
    </row>
    <row r="3461" spans="1:2" s="73" customFormat="1" x14ac:dyDescent="0.25">
      <c r="A3461" s="86"/>
      <c r="B3461" s="86"/>
    </row>
    <row r="3462" spans="1:2" s="73" customFormat="1" x14ac:dyDescent="0.25">
      <c r="A3462" s="86"/>
      <c r="B3462" s="86"/>
    </row>
    <row r="3463" spans="1:2" s="73" customFormat="1" x14ac:dyDescent="0.25">
      <c r="A3463" s="86"/>
      <c r="B3463" s="86"/>
    </row>
    <row r="3464" spans="1:2" s="73" customFormat="1" x14ac:dyDescent="0.25">
      <c r="A3464" s="86"/>
      <c r="B3464" s="86"/>
    </row>
    <row r="3465" spans="1:2" s="73" customFormat="1" x14ac:dyDescent="0.25">
      <c r="A3465" s="86"/>
      <c r="B3465" s="86"/>
    </row>
    <row r="3466" spans="1:2" s="73" customFormat="1" x14ac:dyDescent="0.25">
      <c r="A3466" s="86"/>
      <c r="B3466" s="86"/>
    </row>
    <row r="3467" spans="1:2" s="73" customFormat="1" x14ac:dyDescent="0.25">
      <c r="A3467" s="86"/>
      <c r="B3467" s="86"/>
    </row>
    <row r="3468" spans="1:2" s="73" customFormat="1" x14ac:dyDescent="0.25">
      <c r="A3468" s="86"/>
      <c r="B3468" s="86"/>
    </row>
    <row r="3469" spans="1:2" s="73" customFormat="1" x14ac:dyDescent="0.25">
      <c r="A3469" s="86"/>
      <c r="B3469" s="86"/>
    </row>
    <row r="3470" spans="1:2" s="73" customFormat="1" x14ac:dyDescent="0.25">
      <c r="A3470" s="86"/>
      <c r="B3470" s="86"/>
    </row>
    <row r="3471" spans="1:2" s="73" customFormat="1" x14ac:dyDescent="0.25">
      <c r="A3471" s="86"/>
      <c r="B3471" s="86"/>
    </row>
    <row r="3472" spans="1:2" s="73" customFormat="1" x14ac:dyDescent="0.25">
      <c r="A3472" s="86"/>
      <c r="B3472" s="86"/>
    </row>
    <row r="3473" spans="1:2" s="73" customFormat="1" x14ac:dyDescent="0.25">
      <c r="A3473" s="86"/>
      <c r="B3473" s="86"/>
    </row>
    <row r="3474" spans="1:2" s="73" customFormat="1" x14ac:dyDescent="0.25">
      <c r="A3474" s="86"/>
      <c r="B3474" s="86"/>
    </row>
    <row r="3475" spans="1:2" s="73" customFormat="1" x14ac:dyDescent="0.25">
      <c r="A3475" s="86"/>
      <c r="B3475" s="86"/>
    </row>
    <row r="3476" spans="1:2" s="73" customFormat="1" x14ac:dyDescent="0.25">
      <c r="A3476" s="86"/>
      <c r="B3476" s="86"/>
    </row>
    <row r="3477" spans="1:2" s="73" customFormat="1" x14ac:dyDescent="0.25">
      <c r="A3477" s="86"/>
      <c r="B3477" s="86"/>
    </row>
    <row r="3478" spans="1:2" s="73" customFormat="1" x14ac:dyDescent="0.25">
      <c r="A3478" s="86"/>
      <c r="B3478" s="86"/>
    </row>
    <row r="3479" spans="1:2" s="73" customFormat="1" x14ac:dyDescent="0.25">
      <c r="A3479" s="86"/>
      <c r="B3479" s="86"/>
    </row>
    <row r="3480" spans="1:2" s="73" customFormat="1" x14ac:dyDescent="0.25">
      <c r="A3480" s="86"/>
      <c r="B3480" s="86"/>
    </row>
    <row r="3481" spans="1:2" s="73" customFormat="1" x14ac:dyDescent="0.25">
      <c r="A3481" s="86"/>
      <c r="B3481" s="86"/>
    </row>
    <row r="3482" spans="1:2" s="73" customFormat="1" x14ac:dyDescent="0.25">
      <c r="A3482" s="86"/>
      <c r="B3482" s="86"/>
    </row>
    <row r="3483" spans="1:2" s="73" customFormat="1" x14ac:dyDescent="0.25">
      <c r="A3483" s="86"/>
      <c r="B3483" s="86"/>
    </row>
    <row r="3484" spans="1:2" s="73" customFormat="1" x14ac:dyDescent="0.25">
      <c r="A3484" s="86"/>
      <c r="B3484" s="86"/>
    </row>
    <row r="3485" spans="1:2" s="73" customFormat="1" x14ac:dyDescent="0.25">
      <c r="A3485" s="86"/>
      <c r="B3485" s="86"/>
    </row>
    <row r="3486" spans="1:2" s="73" customFormat="1" x14ac:dyDescent="0.25">
      <c r="A3486" s="86"/>
      <c r="B3486" s="86"/>
    </row>
    <row r="3487" spans="1:2" s="73" customFormat="1" x14ac:dyDescent="0.25">
      <c r="A3487" s="86"/>
      <c r="B3487" s="86"/>
    </row>
    <row r="3488" spans="1:2" s="73" customFormat="1" x14ac:dyDescent="0.25">
      <c r="A3488" s="86"/>
      <c r="B3488" s="86"/>
    </row>
    <row r="3489" spans="1:2" s="73" customFormat="1" x14ac:dyDescent="0.25">
      <c r="A3489" s="86"/>
      <c r="B3489" s="86"/>
    </row>
    <row r="3490" spans="1:2" s="73" customFormat="1" x14ac:dyDescent="0.25">
      <c r="A3490" s="86"/>
      <c r="B3490" s="86"/>
    </row>
    <row r="3491" spans="1:2" s="73" customFormat="1" x14ac:dyDescent="0.25">
      <c r="A3491" s="86"/>
      <c r="B3491" s="86"/>
    </row>
    <row r="3492" spans="1:2" s="73" customFormat="1" x14ac:dyDescent="0.25">
      <c r="A3492" s="86"/>
      <c r="B3492" s="86"/>
    </row>
    <row r="3493" spans="1:2" s="73" customFormat="1" x14ac:dyDescent="0.25">
      <c r="A3493" s="86"/>
      <c r="B3493" s="86"/>
    </row>
    <row r="3494" spans="1:2" s="73" customFormat="1" x14ac:dyDescent="0.25">
      <c r="A3494" s="86"/>
      <c r="B3494" s="86"/>
    </row>
    <row r="3495" spans="1:2" s="73" customFormat="1" x14ac:dyDescent="0.25">
      <c r="A3495" s="86"/>
      <c r="B3495" s="86"/>
    </row>
    <row r="3496" spans="1:2" s="73" customFormat="1" x14ac:dyDescent="0.25">
      <c r="A3496" s="86"/>
      <c r="B3496" s="86"/>
    </row>
    <row r="3497" spans="1:2" s="73" customFormat="1" x14ac:dyDescent="0.25">
      <c r="A3497" s="86"/>
      <c r="B3497" s="86"/>
    </row>
    <row r="3498" spans="1:2" s="73" customFormat="1" x14ac:dyDescent="0.25">
      <c r="A3498" s="86"/>
      <c r="B3498" s="86"/>
    </row>
    <row r="3499" spans="1:2" s="73" customFormat="1" x14ac:dyDescent="0.25">
      <c r="A3499" s="86"/>
      <c r="B3499" s="86"/>
    </row>
    <row r="3500" spans="1:2" s="73" customFormat="1" x14ac:dyDescent="0.25">
      <c r="A3500" s="86"/>
      <c r="B3500" s="86"/>
    </row>
    <row r="3501" spans="1:2" s="73" customFormat="1" x14ac:dyDescent="0.25">
      <c r="A3501" s="86"/>
      <c r="B3501" s="86"/>
    </row>
    <row r="3502" spans="1:2" s="73" customFormat="1" x14ac:dyDescent="0.25">
      <c r="A3502" s="86"/>
      <c r="B3502" s="86"/>
    </row>
    <row r="3503" spans="1:2" s="73" customFormat="1" x14ac:dyDescent="0.25">
      <c r="A3503" s="86"/>
      <c r="B3503" s="86"/>
    </row>
    <row r="3504" spans="1:2" s="73" customFormat="1" x14ac:dyDescent="0.25">
      <c r="A3504" s="86"/>
      <c r="B3504" s="86"/>
    </row>
    <row r="3505" spans="1:2" s="73" customFormat="1" x14ac:dyDescent="0.25">
      <c r="A3505" s="86"/>
      <c r="B3505" s="86"/>
    </row>
    <row r="3506" spans="1:2" s="73" customFormat="1" x14ac:dyDescent="0.25">
      <c r="A3506" s="86"/>
      <c r="B3506" s="86"/>
    </row>
    <row r="3507" spans="1:2" s="73" customFormat="1" x14ac:dyDescent="0.25">
      <c r="A3507" s="86"/>
      <c r="B3507" s="86"/>
    </row>
    <row r="3508" spans="1:2" s="73" customFormat="1" x14ac:dyDescent="0.25">
      <c r="A3508" s="86"/>
      <c r="B3508" s="86"/>
    </row>
    <row r="3509" spans="1:2" s="73" customFormat="1" x14ac:dyDescent="0.25">
      <c r="A3509" s="86"/>
      <c r="B3509" s="86"/>
    </row>
    <row r="3510" spans="1:2" s="73" customFormat="1" x14ac:dyDescent="0.25">
      <c r="A3510" s="86"/>
      <c r="B3510" s="86"/>
    </row>
    <row r="3511" spans="1:2" s="73" customFormat="1" x14ac:dyDescent="0.25">
      <c r="A3511" s="86"/>
      <c r="B3511" s="86"/>
    </row>
    <row r="3512" spans="1:2" s="73" customFormat="1" x14ac:dyDescent="0.25">
      <c r="A3512" s="86"/>
      <c r="B3512" s="86"/>
    </row>
    <row r="3513" spans="1:2" s="73" customFormat="1" x14ac:dyDescent="0.25">
      <c r="A3513" s="86"/>
      <c r="B3513" s="86"/>
    </row>
    <row r="3514" spans="1:2" s="73" customFormat="1" x14ac:dyDescent="0.25">
      <c r="A3514" s="86"/>
      <c r="B3514" s="86"/>
    </row>
    <row r="3515" spans="1:2" s="73" customFormat="1" x14ac:dyDescent="0.25">
      <c r="A3515" s="86"/>
      <c r="B3515" s="86"/>
    </row>
    <row r="3516" spans="1:2" s="73" customFormat="1" x14ac:dyDescent="0.25">
      <c r="A3516" s="86"/>
      <c r="B3516" s="86"/>
    </row>
    <row r="3517" spans="1:2" s="73" customFormat="1" x14ac:dyDescent="0.25">
      <c r="A3517" s="86"/>
      <c r="B3517" s="86"/>
    </row>
    <row r="3518" spans="1:2" s="73" customFormat="1" x14ac:dyDescent="0.25">
      <c r="A3518" s="86"/>
      <c r="B3518" s="86"/>
    </row>
    <row r="3519" spans="1:2" s="73" customFormat="1" x14ac:dyDescent="0.25">
      <c r="A3519" s="86"/>
      <c r="B3519" s="86"/>
    </row>
    <row r="3520" spans="1:2" s="73" customFormat="1" x14ac:dyDescent="0.25">
      <c r="A3520" s="86"/>
      <c r="B3520" s="86"/>
    </row>
    <row r="3521" spans="1:2" s="73" customFormat="1" x14ac:dyDescent="0.25">
      <c r="A3521" s="86"/>
      <c r="B3521" s="86"/>
    </row>
    <row r="3522" spans="1:2" s="73" customFormat="1" x14ac:dyDescent="0.25">
      <c r="A3522" s="86"/>
      <c r="B3522" s="86"/>
    </row>
    <row r="3523" spans="1:2" s="73" customFormat="1" x14ac:dyDescent="0.25">
      <c r="A3523" s="86"/>
      <c r="B3523" s="86"/>
    </row>
    <row r="3524" spans="1:2" s="73" customFormat="1" x14ac:dyDescent="0.25">
      <c r="A3524" s="86"/>
      <c r="B3524" s="86"/>
    </row>
    <row r="3525" spans="1:2" s="73" customFormat="1" x14ac:dyDescent="0.25">
      <c r="A3525" s="86"/>
      <c r="B3525" s="86"/>
    </row>
    <row r="3526" spans="1:2" s="73" customFormat="1" x14ac:dyDescent="0.25">
      <c r="A3526" s="86"/>
      <c r="B3526" s="86"/>
    </row>
    <row r="3527" spans="1:2" s="73" customFormat="1" x14ac:dyDescent="0.25">
      <c r="A3527" s="86"/>
      <c r="B3527" s="86"/>
    </row>
    <row r="3528" spans="1:2" s="73" customFormat="1" x14ac:dyDescent="0.25">
      <c r="A3528" s="86"/>
      <c r="B3528" s="86"/>
    </row>
    <row r="3529" spans="1:2" s="73" customFormat="1" x14ac:dyDescent="0.25">
      <c r="A3529" s="86"/>
      <c r="B3529" s="86"/>
    </row>
    <row r="3530" spans="1:2" s="73" customFormat="1" x14ac:dyDescent="0.25">
      <c r="A3530" s="86"/>
      <c r="B3530" s="86"/>
    </row>
    <row r="3531" spans="1:2" s="73" customFormat="1" x14ac:dyDescent="0.25">
      <c r="A3531" s="86"/>
      <c r="B3531" s="86"/>
    </row>
    <row r="3532" spans="1:2" s="73" customFormat="1" x14ac:dyDescent="0.25">
      <c r="A3532" s="86"/>
      <c r="B3532" s="86"/>
    </row>
    <row r="3533" spans="1:2" s="73" customFormat="1" x14ac:dyDescent="0.25">
      <c r="A3533" s="86"/>
      <c r="B3533" s="86"/>
    </row>
    <row r="3534" spans="1:2" s="73" customFormat="1" x14ac:dyDescent="0.25">
      <c r="A3534" s="86"/>
      <c r="B3534" s="86"/>
    </row>
    <row r="3535" spans="1:2" s="73" customFormat="1" x14ac:dyDescent="0.25">
      <c r="A3535" s="86"/>
      <c r="B3535" s="86"/>
    </row>
    <row r="3536" spans="1:2" s="73" customFormat="1" x14ac:dyDescent="0.25">
      <c r="A3536" s="86"/>
      <c r="B3536" s="86"/>
    </row>
    <row r="3537" spans="1:2" s="73" customFormat="1" x14ac:dyDescent="0.25">
      <c r="A3537" s="86"/>
      <c r="B3537" s="86"/>
    </row>
    <row r="3538" spans="1:2" s="73" customFormat="1" x14ac:dyDescent="0.25">
      <c r="A3538" s="86"/>
      <c r="B3538" s="86"/>
    </row>
    <row r="3539" spans="1:2" s="73" customFormat="1" x14ac:dyDescent="0.25">
      <c r="A3539" s="86"/>
      <c r="B3539" s="86"/>
    </row>
    <row r="3540" spans="1:2" s="73" customFormat="1" x14ac:dyDescent="0.25">
      <c r="A3540" s="86"/>
      <c r="B3540" s="86"/>
    </row>
    <row r="3541" spans="1:2" s="73" customFormat="1" x14ac:dyDescent="0.25">
      <c r="A3541" s="86"/>
      <c r="B3541" s="86"/>
    </row>
    <row r="3542" spans="1:2" s="73" customFormat="1" x14ac:dyDescent="0.25">
      <c r="A3542" s="86"/>
      <c r="B3542" s="86"/>
    </row>
    <row r="3543" spans="1:2" s="73" customFormat="1" x14ac:dyDescent="0.25">
      <c r="A3543" s="86"/>
      <c r="B3543" s="86"/>
    </row>
    <row r="3544" spans="1:2" s="73" customFormat="1" x14ac:dyDescent="0.25">
      <c r="A3544" s="86"/>
      <c r="B3544" s="86"/>
    </row>
    <row r="3545" spans="1:2" s="73" customFormat="1" x14ac:dyDescent="0.25">
      <c r="A3545" s="86"/>
      <c r="B3545" s="86"/>
    </row>
    <row r="3546" spans="1:2" s="73" customFormat="1" x14ac:dyDescent="0.25">
      <c r="A3546" s="86"/>
      <c r="B3546" s="86"/>
    </row>
    <row r="3547" spans="1:2" s="73" customFormat="1" x14ac:dyDescent="0.25">
      <c r="A3547" s="86"/>
      <c r="B3547" s="86"/>
    </row>
    <row r="3548" spans="1:2" s="73" customFormat="1" x14ac:dyDescent="0.25">
      <c r="A3548" s="86"/>
      <c r="B3548" s="86"/>
    </row>
    <row r="3549" spans="1:2" s="73" customFormat="1" x14ac:dyDescent="0.25">
      <c r="A3549" s="86"/>
      <c r="B3549" s="86"/>
    </row>
    <row r="3550" spans="1:2" s="73" customFormat="1" x14ac:dyDescent="0.25">
      <c r="A3550" s="86"/>
      <c r="B3550" s="86"/>
    </row>
    <row r="3551" spans="1:2" s="73" customFormat="1" x14ac:dyDescent="0.25">
      <c r="A3551" s="86"/>
      <c r="B3551" s="86"/>
    </row>
    <row r="3552" spans="1:2" s="73" customFormat="1" x14ac:dyDescent="0.25">
      <c r="A3552" s="86"/>
      <c r="B3552" s="86"/>
    </row>
    <row r="3553" spans="1:2" s="73" customFormat="1" x14ac:dyDescent="0.25">
      <c r="A3553" s="86"/>
      <c r="B3553" s="86"/>
    </row>
    <row r="3554" spans="1:2" s="73" customFormat="1" x14ac:dyDescent="0.25">
      <c r="A3554" s="86"/>
      <c r="B3554" s="86"/>
    </row>
    <row r="3555" spans="1:2" s="73" customFormat="1" x14ac:dyDescent="0.25">
      <c r="A3555" s="86"/>
      <c r="B3555" s="86"/>
    </row>
    <row r="3556" spans="1:2" s="73" customFormat="1" x14ac:dyDescent="0.25">
      <c r="A3556" s="86"/>
      <c r="B3556" s="86"/>
    </row>
    <row r="3557" spans="1:2" s="73" customFormat="1" x14ac:dyDescent="0.25">
      <c r="A3557" s="86"/>
      <c r="B3557" s="86"/>
    </row>
    <row r="3558" spans="1:2" s="73" customFormat="1" x14ac:dyDescent="0.25">
      <c r="A3558" s="86"/>
      <c r="B3558" s="86"/>
    </row>
    <row r="3559" spans="1:2" s="73" customFormat="1" x14ac:dyDescent="0.25">
      <c r="A3559" s="86"/>
      <c r="B3559" s="86"/>
    </row>
    <row r="3560" spans="1:2" s="73" customFormat="1" x14ac:dyDescent="0.25">
      <c r="A3560" s="86"/>
      <c r="B3560" s="86"/>
    </row>
    <row r="3561" spans="1:2" s="73" customFormat="1" x14ac:dyDescent="0.25">
      <c r="A3561" s="86"/>
      <c r="B3561" s="86"/>
    </row>
    <row r="3562" spans="1:2" s="73" customFormat="1" x14ac:dyDescent="0.25">
      <c r="A3562" s="86"/>
      <c r="B3562" s="86"/>
    </row>
    <row r="3563" spans="1:2" s="73" customFormat="1" x14ac:dyDescent="0.25">
      <c r="A3563" s="86"/>
      <c r="B3563" s="86"/>
    </row>
    <row r="3564" spans="1:2" s="73" customFormat="1" x14ac:dyDescent="0.25">
      <c r="A3564" s="86"/>
      <c r="B3564" s="86"/>
    </row>
    <row r="3565" spans="1:2" s="73" customFormat="1" x14ac:dyDescent="0.25">
      <c r="A3565" s="86"/>
      <c r="B3565" s="86"/>
    </row>
    <row r="3566" spans="1:2" s="73" customFormat="1" x14ac:dyDescent="0.25">
      <c r="A3566" s="86"/>
      <c r="B3566" s="86"/>
    </row>
    <row r="3567" spans="1:2" s="73" customFormat="1" x14ac:dyDescent="0.25">
      <c r="A3567" s="86"/>
      <c r="B3567" s="86"/>
    </row>
    <row r="3568" spans="1:2" s="73" customFormat="1" x14ac:dyDescent="0.25">
      <c r="A3568" s="86"/>
      <c r="B3568" s="86"/>
    </row>
    <row r="3569" spans="1:2" s="73" customFormat="1" x14ac:dyDescent="0.25">
      <c r="A3569" s="86"/>
      <c r="B3569" s="86"/>
    </row>
    <row r="3570" spans="1:2" s="73" customFormat="1" x14ac:dyDescent="0.25">
      <c r="A3570" s="86"/>
      <c r="B3570" s="86"/>
    </row>
    <row r="3571" spans="1:2" s="73" customFormat="1" x14ac:dyDescent="0.25">
      <c r="A3571" s="86"/>
      <c r="B3571" s="86"/>
    </row>
    <row r="3572" spans="1:2" s="73" customFormat="1" x14ac:dyDescent="0.25">
      <c r="A3572" s="86"/>
      <c r="B3572" s="86"/>
    </row>
    <row r="3573" spans="1:2" s="73" customFormat="1" x14ac:dyDescent="0.25">
      <c r="A3573" s="86"/>
      <c r="B3573" s="86"/>
    </row>
    <row r="3574" spans="1:2" s="73" customFormat="1" x14ac:dyDescent="0.25">
      <c r="A3574" s="86"/>
      <c r="B3574" s="86"/>
    </row>
    <row r="3575" spans="1:2" s="73" customFormat="1" x14ac:dyDescent="0.25">
      <c r="A3575" s="86"/>
      <c r="B3575" s="86"/>
    </row>
    <row r="3576" spans="1:2" s="73" customFormat="1" x14ac:dyDescent="0.25">
      <c r="A3576" s="86"/>
      <c r="B3576" s="86"/>
    </row>
    <row r="3577" spans="1:2" s="73" customFormat="1" x14ac:dyDescent="0.25">
      <c r="A3577" s="86"/>
      <c r="B3577" s="86"/>
    </row>
    <row r="3578" spans="1:2" s="73" customFormat="1" x14ac:dyDescent="0.25">
      <c r="A3578" s="86"/>
      <c r="B3578" s="86"/>
    </row>
    <row r="3579" spans="1:2" s="73" customFormat="1" x14ac:dyDescent="0.25">
      <c r="A3579" s="86"/>
      <c r="B3579" s="86"/>
    </row>
    <row r="3580" spans="1:2" s="73" customFormat="1" x14ac:dyDescent="0.25">
      <c r="A3580" s="86"/>
      <c r="B3580" s="86"/>
    </row>
    <row r="3581" spans="1:2" s="73" customFormat="1" x14ac:dyDescent="0.25">
      <c r="A3581" s="86"/>
      <c r="B3581" s="86"/>
    </row>
    <row r="3582" spans="1:2" s="73" customFormat="1" x14ac:dyDescent="0.25">
      <c r="A3582" s="86"/>
      <c r="B3582" s="86"/>
    </row>
    <row r="3583" spans="1:2" s="73" customFormat="1" x14ac:dyDescent="0.25">
      <c r="A3583" s="86"/>
      <c r="B3583" s="86"/>
    </row>
    <row r="3584" spans="1:2" s="73" customFormat="1" x14ac:dyDescent="0.25">
      <c r="A3584" s="86"/>
      <c r="B3584" s="86"/>
    </row>
    <row r="3585" spans="1:2" s="73" customFormat="1" x14ac:dyDescent="0.25">
      <c r="A3585" s="86"/>
      <c r="B3585" s="86"/>
    </row>
    <row r="3586" spans="1:2" s="73" customFormat="1" x14ac:dyDescent="0.25">
      <c r="A3586" s="86"/>
      <c r="B3586" s="86"/>
    </row>
    <row r="3587" spans="1:2" s="73" customFormat="1" x14ac:dyDescent="0.25">
      <c r="A3587" s="86"/>
      <c r="B3587" s="86"/>
    </row>
    <row r="3588" spans="1:2" s="73" customFormat="1" x14ac:dyDescent="0.25">
      <c r="A3588" s="86"/>
      <c r="B3588" s="86"/>
    </row>
    <row r="3589" spans="1:2" s="73" customFormat="1" x14ac:dyDescent="0.25">
      <c r="A3589" s="86"/>
      <c r="B3589" s="86"/>
    </row>
    <row r="3590" spans="1:2" s="73" customFormat="1" x14ac:dyDescent="0.25">
      <c r="A3590" s="86"/>
      <c r="B3590" s="86"/>
    </row>
    <row r="3591" spans="1:2" s="73" customFormat="1" x14ac:dyDescent="0.25">
      <c r="A3591" s="86"/>
      <c r="B3591" s="86"/>
    </row>
    <row r="3592" spans="1:2" s="73" customFormat="1" x14ac:dyDescent="0.25">
      <c r="A3592" s="86"/>
      <c r="B3592" s="86"/>
    </row>
    <row r="3593" spans="1:2" s="73" customFormat="1" x14ac:dyDescent="0.25">
      <c r="A3593" s="86"/>
      <c r="B3593" s="86"/>
    </row>
    <row r="3594" spans="1:2" s="73" customFormat="1" x14ac:dyDescent="0.25">
      <c r="A3594" s="86"/>
      <c r="B3594" s="86"/>
    </row>
    <row r="3595" spans="1:2" s="73" customFormat="1" x14ac:dyDescent="0.25">
      <c r="A3595" s="86"/>
      <c r="B3595" s="86"/>
    </row>
    <row r="3596" spans="1:2" s="73" customFormat="1" x14ac:dyDescent="0.25">
      <c r="A3596" s="86"/>
      <c r="B3596" s="86"/>
    </row>
    <row r="3597" spans="1:2" s="73" customFormat="1" x14ac:dyDescent="0.25">
      <c r="A3597" s="86"/>
      <c r="B3597" s="86"/>
    </row>
    <row r="3598" spans="1:2" s="73" customFormat="1" x14ac:dyDescent="0.25">
      <c r="A3598" s="86"/>
      <c r="B3598" s="86"/>
    </row>
    <row r="3599" spans="1:2" s="73" customFormat="1" x14ac:dyDescent="0.25">
      <c r="A3599" s="86"/>
      <c r="B3599" s="86"/>
    </row>
    <row r="3600" spans="1:2" s="73" customFormat="1" x14ac:dyDescent="0.25">
      <c r="A3600" s="86"/>
      <c r="B3600" s="86"/>
    </row>
    <row r="3601" spans="1:2" s="73" customFormat="1" x14ac:dyDescent="0.25">
      <c r="A3601" s="86"/>
      <c r="B3601" s="86"/>
    </row>
    <row r="3602" spans="1:2" s="73" customFormat="1" x14ac:dyDescent="0.25">
      <c r="A3602" s="86"/>
      <c r="B3602" s="86"/>
    </row>
    <row r="3603" spans="1:2" s="73" customFormat="1" x14ac:dyDescent="0.25">
      <c r="A3603" s="86"/>
      <c r="B3603" s="86"/>
    </row>
    <row r="3604" spans="1:2" s="73" customFormat="1" x14ac:dyDescent="0.25">
      <c r="A3604" s="86"/>
      <c r="B3604" s="86"/>
    </row>
    <row r="3605" spans="1:2" s="73" customFormat="1" x14ac:dyDescent="0.25">
      <c r="A3605" s="86"/>
      <c r="B3605" s="86"/>
    </row>
    <row r="3606" spans="1:2" s="73" customFormat="1" x14ac:dyDescent="0.25">
      <c r="A3606" s="86"/>
      <c r="B3606" s="86"/>
    </row>
    <row r="3607" spans="1:2" s="73" customFormat="1" x14ac:dyDescent="0.25">
      <c r="A3607" s="86"/>
      <c r="B3607" s="86"/>
    </row>
    <row r="3608" spans="1:2" s="73" customFormat="1" x14ac:dyDescent="0.25">
      <c r="A3608" s="86"/>
      <c r="B3608" s="86"/>
    </row>
    <row r="3609" spans="1:2" s="73" customFormat="1" x14ac:dyDescent="0.25">
      <c r="A3609" s="86"/>
      <c r="B3609" s="86"/>
    </row>
    <row r="3610" spans="1:2" s="73" customFormat="1" x14ac:dyDescent="0.25">
      <c r="A3610" s="86"/>
      <c r="B3610" s="86"/>
    </row>
    <row r="3611" spans="1:2" s="73" customFormat="1" x14ac:dyDescent="0.25">
      <c r="A3611" s="86"/>
      <c r="B3611" s="86"/>
    </row>
    <row r="3612" spans="1:2" s="73" customFormat="1" x14ac:dyDescent="0.25">
      <c r="A3612" s="86"/>
      <c r="B3612" s="86"/>
    </row>
    <row r="3613" spans="1:2" s="73" customFormat="1" x14ac:dyDescent="0.25">
      <c r="A3613" s="86"/>
      <c r="B3613" s="86"/>
    </row>
    <row r="3614" spans="1:2" s="73" customFormat="1" x14ac:dyDescent="0.25">
      <c r="A3614" s="86"/>
      <c r="B3614" s="86"/>
    </row>
    <row r="3615" spans="1:2" s="73" customFormat="1" x14ac:dyDescent="0.25">
      <c r="A3615" s="86"/>
      <c r="B3615" s="86"/>
    </row>
    <row r="3616" spans="1:2" s="73" customFormat="1" x14ac:dyDescent="0.25">
      <c r="A3616" s="86"/>
      <c r="B3616" s="86"/>
    </row>
    <row r="3617" spans="1:2" s="73" customFormat="1" x14ac:dyDescent="0.25">
      <c r="A3617" s="86"/>
      <c r="B3617" s="86"/>
    </row>
    <row r="3618" spans="1:2" s="73" customFormat="1" x14ac:dyDescent="0.25">
      <c r="A3618" s="86"/>
      <c r="B3618" s="86"/>
    </row>
    <row r="3619" spans="1:2" s="73" customFormat="1" x14ac:dyDescent="0.25">
      <c r="A3619" s="86"/>
      <c r="B3619" s="86"/>
    </row>
    <row r="3620" spans="1:2" s="73" customFormat="1" x14ac:dyDescent="0.25">
      <c r="A3620" s="86"/>
      <c r="B3620" s="86"/>
    </row>
    <row r="3621" spans="1:2" s="73" customFormat="1" x14ac:dyDescent="0.25">
      <c r="A3621" s="86"/>
      <c r="B3621" s="86"/>
    </row>
    <row r="3622" spans="1:2" s="73" customFormat="1" x14ac:dyDescent="0.25">
      <c r="A3622" s="86"/>
      <c r="B3622" s="86"/>
    </row>
    <row r="3623" spans="1:2" s="73" customFormat="1" x14ac:dyDescent="0.25">
      <c r="A3623" s="86"/>
      <c r="B3623" s="86"/>
    </row>
    <row r="3624" spans="1:2" s="73" customFormat="1" x14ac:dyDescent="0.25">
      <c r="A3624" s="86"/>
      <c r="B3624" s="86"/>
    </row>
    <row r="3625" spans="1:2" s="73" customFormat="1" x14ac:dyDescent="0.25">
      <c r="A3625" s="86"/>
      <c r="B3625" s="86"/>
    </row>
    <row r="3626" spans="1:2" s="73" customFormat="1" x14ac:dyDescent="0.25">
      <c r="A3626" s="86"/>
      <c r="B3626" s="86"/>
    </row>
    <row r="3627" spans="1:2" s="73" customFormat="1" x14ac:dyDescent="0.25">
      <c r="A3627" s="86"/>
      <c r="B3627" s="86"/>
    </row>
    <row r="3628" spans="1:2" s="73" customFormat="1" x14ac:dyDescent="0.25">
      <c r="A3628" s="86"/>
      <c r="B3628" s="86"/>
    </row>
    <row r="3629" spans="1:2" s="73" customFormat="1" x14ac:dyDescent="0.25">
      <c r="A3629" s="86"/>
      <c r="B3629" s="86"/>
    </row>
    <row r="3630" spans="1:2" s="73" customFormat="1" x14ac:dyDescent="0.25">
      <c r="A3630" s="86"/>
      <c r="B3630" s="86"/>
    </row>
    <row r="3631" spans="1:2" s="73" customFormat="1" x14ac:dyDescent="0.25">
      <c r="A3631" s="86"/>
      <c r="B3631" s="86"/>
    </row>
    <row r="3632" spans="1:2" s="73" customFormat="1" x14ac:dyDescent="0.25">
      <c r="A3632" s="86"/>
      <c r="B3632" s="86"/>
    </row>
    <row r="3633" spans="1:2" s="73" customFormat="1" x14ac:dyDescent="0.25">
      <c r="A3633" s="86"/>
      <c r="B3633" s="86"/>
    </row>
    <row r="3634" spans="1:2" s="73" customFormat="1" x14ac:dyDescent="0.25">
      <c r="A3634" s="86"/>
      <c r="B3634" s="86"/>
    </row>
    <row r="3635" spans="1:2" s="73" customFormat="1" x14ac:dyDescent="0.25">
      <c r="A3635" s="86"/>
      <c r="B3635" s="86"/>
    </row>
    <row r="3636" spans="1:2" s="73" customFormat="1" x14ac:dyDescent="0.25">
      <c r="A3636" s="86"/>
      <c r="B3636" s="86"/>
    </row>
    <row r="3637" spans="1:2" s="73" customFormat="1" x14ac:dyDescent="0.25">
      <c r="A3637" s="86"/>
      <c r="B3637" s="86"/>
    </row>
    <row r="3638" spans="1:2" s="73" customFormat="1" x14ac:dyDescent="0.25">
      <c r="A3638" s="86"/>
      <c r="B3638" s="86"/>
    </row>
    <row r="3639" spans="1:2" s="73" customFormat="1" x14ac:dyDescent="0.25">
      <c r="A3639" s="86"/>
      <c r="B3639" s="86"/>
    </row>
    <row r="3640" spans="1:2" s="73" customFormat="1" x14ac:dyDescent="0.25">
      <c r="A3640" s="86"/>
      <c r="B3640" s="86"/>
    </row>
    <row r="3641" spans="1:2" s="73" customFormat="1" x14ac:dyDescent="0.25">
      <c r="A3641" s="86"/>
      <c r="B3641" s="86"/>
    </row>
    <row r="3642" spans="1:2" s="73" customFormat="1" x14ac:dyDescent="0.25">
      <c r="A3642" s="86"/>
      <c r="B3642" s="86"/>
    </row>
    <row r="3643" spans="1:2" s="73" customFormat="1" x14ac:dyDescent="0.25">
      <c r="A3643" s="86"/>
      <c r="B3643" s="86"/>
    </row>
    <row r="3644" spans="1:2" s="73" customFormat="1" x14ac:dyDescent="0.25">
      <c r="A3644" s="86"/>
      <c r="B3644" s="86"/>
    </row>
    <row r="3645" spans="1:2" s="73" customFormat="1" x14ac:dyDescent="0.25">
      <c r="A3645" s="86"/>
      <c r="B3645" s="86"/>
    </row>
    <row r="3646" spans="1:2" s="73" customFormat="1" x14ac:dyDescent="0.25">
      <c r="A3646" s="86"/>
      <c r="B3646" s="86"/>
    </row>
    <row r="3647" spans="1:2" s="73" customFormat="1" x14ac:dyDescent="0.25">
      <c r="A3647" s="86"/>
      <c r="B3647" s="86"/>
    </row>
    <row r="3648" spans="1:2" s="73" customFormat="1" x14ac:dyDescent="0.25">
      <c r="A3648" s="86"/>
      <c r="B3648" s="86"/>
    </row>
    <row r="3649" spans="1:2" s="73" customFormat="1" x14ac:dyDescent="0.25">
      <c r="A3649" s="86"/>
      <c r="B3649" s="86"/>
    </row>
    <row r="3650" spans="1:2" s="73" customFormat="1" x14ac:dyDescent="0.25">
      <c r="A3650" s="86"/>
      <c r="B3650" s="86"/>
    </row>
    <row r="3651" spans="1:2" s="73" customFormat="1" x14ac:dyDescent="0.25">
      <c r="A3651" s="86"/>
      <c r="B3651" s="86"/>
    </row>
    <row r="3652" spans="1:2" s="73" customFormat="1" x14ac:dyDescent="0.25">
      <c r="A3652" s="86"/>
      <c r="B3652" s="86"/>
    </row>
    <row r="3653" spans="1:2" s="73" customFormat="1" x14ac:dyDescent="0.25">
      <c r="A3653" s="86"/>
      <c r="B3653" s="86"/>
    </row>
    <row r="3654" spans="1:2" s="73" customFormat="1" x14ac:dyDescent="0.25">
      <c r="A3654" s="86"/>
      <c r="B3654" s="86"/>
    </row>
    <row r="3655" spans="1:2" s="73" customFormat="1" x14ac:dyDescent="0.25">
      <c r="A3655" s="86"/>
      <c r="B3655" s="86"/>
    </row>
    <row r="3656" spans="1:2" s="73" customFormat="1" x14ac:dyDescent="0.25">
      <c r="A3656" s="86"/>
      <c r="B3656" s="86"/>
    </row>
    <row r="3657" spans="1:2" s="73" customFormat="1" x14ac:dyDescent="0.25">
      <c r="A3657" s="86"/>
      <c r="B3657" s="86"/>
    </row>
    <row r="3658" spans="1:2" s="73" customFormat="1" x14ac:dyDescent="0.25">
      <c r="A3658" s="86"/>
      <c r="B3658" s="86"/>
    </row>
    <row r="3659" spans="1:2" s="73" customFormat="1" x14ac:dyDescent="0.25">
      <c r="A3659" s="86"/>
      <c r="B3659" s="86"/>
    </row>
    <row r="3660" spans="1:2" s="73" customFormat="1" x14ac:dyDescent="0.25">
      <c r="A3660" s="86"/>
      <c r="B3660" s="86"/>
    </row>
    <row r="3661" spans="1:2" s="73" customFormat="1" x14ac:dyDescent="0.25">
      <c r="A3661" s="86"/>
      <c r="B3661" s="86"/>
    </row>
    <row r="3662" spans="1:2" s="73" customFormat="1" x14ac:dyDescent="0.25">
      <c r="A3662" s="86"/>
      <c r="B3662" s="86"/>
    </row>
    <row r="3663" spans="1:2" s="73" customFormat="1" x14ac:dyDescent="0.25">
      <c r="A3663" s="86"/>
      <c r="B3663" s="86"/>
    </row>
    <row r="3664" spans="1:2" s="73" customFormat="1" x14ac:dyDescent="0.25">
      <c r="A3664" s="86"/>
      <c r="B3664" s="86"/>
    </row>
    <row r="3665" spans="1:2" s="73" customFormat="1" x14ac:dyDescent="0.25">
      <c r="A3665" s="86"/>
      <c r="B3665" s="86"/>
    </row>
    <row r="3666" spans="1:2" s="73" customFormat="1" x14ac:dyDescent="0.25">
      <c r="A3666" s="86"/>
      <c r="B3666" s="86"/>
    </row>
    <row r="3667" spans="1:2" s="73" customFormat="1" x14ac:dyDescent="0.25">
      <c r="A3667" s="86"/>
      <c r="B3667" s="86"/>
    </row>
    <row r="3668" spans="1:2" s="73" customFormat="1" x14ac:dyDescent="0.25">
      <c r="A3668" s="86"/>
      <c r="B3668" s="86"/>
    </row>
    <row r="3669" spans="1:2" s="73" customFormat="1" x14ac:dyDescent="0.25">
      <c r="A3669" s="86"/>
      <c r="B3669" s="86"/>
    </row>
    <row r="3670" spans="1:2" s="73" customFormat="1" x14ac:dyDescent="0.25">
      <c r="A3670" s="86"/>
      <c r="B3670" s="86"/>
    </row>
    <row r="3671" spans="1:2" s="73" customFormat="1" x14ac:dyDescent="0.25">
      <c r="A3671" s="86"/>
      <c r="B3671" s="86"/>
    </row>
    <row r="3672" spans="1:2" s="73" customFormat="1" x14ac:dyDescent="0.25">
      <c r="A3672" s="86"/>
      <c r="B3672" s="86"/>
    </row>
    <row r="3673" spans="1:2" s="73" customFormat="1" x14ac:dyDescent="0.25">
      <c r="A3673" s="86"/>
      <c r="B3673" s="86"/>
    </row>
    <row r="3674" spans="1:2" s="73" customFormat="1" x14ac:dyDescent="0.25">
      <c r="A3674" s="86"/>
      <c r="B3674" s="86"/>
    </row>
    <row r="3675" spans="1:2" s="73" customFormat="1" x14ac:dyDescent="0.25">
      <c r="A3675" s="86"/>
      <c r="B3675" s="86"/>
    </row>
    <row r="3676" spans="1:2" s="73" customFormat="1" x14ac:dyDescent="0.25">
      <c r="A3676" s="86"/>
      <c r="B3676" s="86"/>
    </row>
    <row r="3677" spans="1:2" s="73" customFormat="1" x14ac:dyDescent="0.25">
      <c r="A3677" s="86"/>
      <c r="B3677" s="86"/>
    </row>
    <row r="3678" spans="1:2" s="73" customFormat="1" x14ac:dyDescent="0.25">
      <c r="A3678" s="86"/>
      <c r="B3678" s="86"/>
    </row>
    <row r="3679" spans="1:2" s="73" customFormat="1" x14ac:dyDescent="0.25">
      <c r="A3679" s="86"/>
      <c r="B3679" s="86"/>
    </row>
    <row r="3680" spans="1:2" s="73" customFormat="1" x14ac:dyDescent="0.25">
      <c r="A3680" s="86"/>
      <c r="B3680" s="86"/>
    </row>
    <row r="3681" spans="1:2" s="73" customFormat="1" x14ac:dyDescent="0.25">
      <c r="A3681" s="86"/>
      <c r="B3681" s="86"/>
    </row>
    <row r="3682" spans="1:2" s="73" customFormat="1" x14ac:dyDescent="0.25">
      <c r="A3682" s="86"/>
      <c r="B3682" s="86"/>
    </row>
    <row r="3683" spans="1:2" s="73" customFormat="1" x14ac:dyDescent="0.25">
      <c r="A3683" s="86"/>
      <c r="B3683" s="86"/>
    </row>
    <row r="3684" spans="1:2" s="73" customFormat="1" x14ac:dyDescent="0.25">
      <c r="A3684" s="86"/>
      <c r="B3684" s="86"/>
    </row>
    <row r="3685" spans="1:2" s="73" customFormat="1" x14ac:dyDescent="0.25">
      <c r="A3685" s="86"/>
      <c r="B3685" s="86"/>
    </row>
    <row r="3686" spans="1:2" s="73" customFormat="1" x14ac:dyDescent="0.25">
      <c r="A3686" s="86"/>
      <c r="B3686" s="86"/>
    </row>
    <row r="3687" spans="1:2" s="73" customFormat="1" x14ac:dyDescent="0.25">
      <c r="A3687" s="86"/>
      <c r="B3687" s="86"/>
    </row>
    <row r="3688" spans="1:2" s="73" customFormat="1" x14ac:dyDescent="0.25">
      <c r="A3688" s="86"/>
      <c r="B3688" s="86"/>
    </row>
    <row r="3689" spans="1:2" s="73" customFormat="1" x14ac:dyDescent="0.25">
      <c r="A3689" s="86"/>
      <c r="B3689" s="86"/>
    </row>
    <row r="3690" spans="1:2" s="73" customFormat="1" x14ac:dyDescent="0.25">
      <c r="A3690" s="86"/>
      <c r="B3690" s="86"/>
    </row>
    <row r="3691" spans="1:2" s="73" customFormat="1" x14ac:dyDescent="0.25">
      <c r="A3691" s="86"/>
      <c r="B3691" s="86"/>
    </row>
    <row r="3692" spans="1:2" s="73" customFormat="1" x14ac:dyDescent="0.25">
      <c r="A3692" s="86"/>
      <c r="B3692" s="86"/>
    </row>
    <row r="3693" spans="1:2" s="73" customFormat="1" x14ac:dyDescent="0.25">
      <c r="A3693" s="86"/>
      <c r="B3693" s="86"/>
    </row>
    <row r="3694" spans="1:2" s="73" customFormat="1" x14ac:dyDescent="0.25">
      <c r="A3694" s="86"/>
      <c r="B3694" s="86"/>
    </row>
    <row r="3695" spans="1:2" s="73" customFormat="1" x14ac:dyDescent="0.25">
      <c r="A3695" s="86"/>
      <c r="B3695" s="86"/>
    </row>
    <row r="3696" spans="1:2" s="73" customFormat="1" x14ac:dyDescent="0.25">
      <c r="A3696" s="86"/>
      <c r="B3696" s="86"/>
    </row>
    <row r="3697" spans="1:2" s="73" customFormat="1" x14ac:dyDescent="0.25">
      <c r="A3697" s="86"/>
      <c r="B3697" s="86"/>
    </row>
    <row r="3698" spans="1:2" s="73" customFormat="1" x14ac:dyDescent="0.25">
      <c r="A3698" s="86"/>
      <c r="B3698" s="86"/>
    </row>
    <row r="3699" spans="1:2" s="73" customFormat="1" x14ac:dyDescent="0.25">
      <c r="A3699" s="86"/>
      <c r="B3699" s="86"/>
    </row>
    <row r="3700" spans="1:2" s="73" customFormat="1" x14ac:dyDescent="0.25">
      <c r="A3700" s="86"/>
      <c r="B3700" s="86"/>
    </row>
    <row r="3701" spans="1:2" s="73" customFormat="1" x14ac:dyDescent="0.25">
      <c r="A3701" s="86"/>
      <c r="B3701" s="86"/>
    </row>
    <row r="3702" spans="1:2" s="73" customFormat="1" x14ac:dyDescent="0.25">
      <c r="A3702" s="86"/>
      <c r="B3702" s="86"/>
    </row>
    <row r="3703" spans="1:2" s="73" customFormat="1" x14ac:dyDescent="0.25">
      <c r="A3703" s="86"/>
      <c r="B3703" s="86"/>
    </row>
    <row r="3704" spans="1:2" s="73" customFormat="1" x14ac:dyDescent="0.25">
      <c r="A3704" s="86"/>
      <c r="B3704" s="86"/>
    </row>
    <row r="3705" spans="1:2" s="73" customFormat="1" x14ac:dyDescent="0.25">
      <c r="A3705" s="86"/>
      <c r="B3705" s="86"/>
    </row>
    <row r="3706" spans="1:2" s="73" customFormat="1" x14ac:dyDescent="0.25">
      <c r="A3706" s="86"/>
      <c r="B3706" s="86"/>
    </row>
    <row r="3707" spans="1:2" s="73" customFormat="1" x14ac:dyDescent="0.25">
      <c r="A3707" s="86"/>
      <c r="B3707" s="86"/>
    </row>
    <row r="3708" spans="1:2" s="73" customFormat="1" x14ac:dyDescent="0.25">
      <c r="A3708" s="86"/>
      <c r="B3708" s="86"/>
    </row>
    <row r="3709" spans="1:2" s="73" customFormat="1" x14ac:dyDescent="0.25">
      <c r="A3709" s="86"/>
      <c r="B3709" s="86"/>
    </row>
    <row r="3710" spans="1:2" s="73" customFormat="1" x14ac:dyDescent="0.25">
      <c r="A3710" s="86"/>
      <c r="B3710" s="86"/>
    </row>
    <row r="3711" spans="1:2" s="73" customFormat="1" x14ac:dyDescent="0.25">
      <c r="A3711" s="86"/>
      <c r="B3711" s="86"/>
    </row>
    <row r="3712" spans="1:2" s="73" customFormat="1" x14ac:dyDescent="0.25">
      <c r="A3712" s="86"/>
      <c r="B3712" s="86"/>
    </row>
    <row r="3713" spans="1:2" s="73" customFormat="1" x14ac:dyDescent="0.25">
      <c r="A3713" s="86"/>
      <c r="B3713" s="86"/>
    </row>
    <row r="3714" spans="1:2" s="73" customFormat="1" x14ac:dyDescent="0.25">
      <c r="A3714" s="86"/>
      <c r="B3714" s="86"/>
    </row>
    <row r="3715" spans="1:2" s="73" customFormat="1" x14ac:dyDescent="0.25">
      <c r="A3715" s="86"/>
      <c r="B3715" s="86"/>
    </row>
    <row r="3716" spans="1:2" s="73" customFormat="1" x14ac:dyDescent="0.25">
      <c r="A3716" s="86"/>
      <c r="B3716" s="86"/>
    </row>
    <row r="3717" spans="1:2" s="73" customFormat="1" x14ac:dyDescent="0.25">
      <c r="A3717" s="86"/>
      <c r="B3717" s="86"/>
    </row>
    <row r="3718" spans="1:2" s="73" customFormat="1" x14ac:dyDescent="0.25">
      <c r="A3718" s="86"/>
      <c r="B3718" s="86"/>
    </row>
    <row r="3719" spans="1:2" s="73" customFormat="1" x14ac:dyDescent="0.25">
      <c r="A3719" s="86"/>
      <c r="B3719" s="86"/>
    </row>
    <row r="3720" spans="1:2" s="73" customFormat="1" x14ac:dyDescent="0.25">
      <c r="A3720" s="86"/>
      <c r="B3720" s="86"/>
    </row>
    <row r="3721" spans="1:2" s="73" customFormat="1" x14ac:dyDescent="0.25">
      <c r="A3721" s="86"/>
      <c r="B3721" s="86"/>
    </row>
    <row r="3722" spans="1:2" s="73" customFormat="1" x14ac:dyDescent="0.25">
      <c r="A3722" s="86"/>
      <c r="B3722" s="86"/>
    </row>
    <row r="3723" spans="1:2" s="73" customFormat="1" x14ac:dyDescent="0.25">
      <c r="A3723" s="86"/>
      <c r="B3723" s="86"/>
    </row>
    <row r="3724" spans="1:2" s="73" customFormat="1" x14ac:dyDescent="0.25">
      <c r="A3724" s="86"/>
      <c r="B3724" s="86"/>
    </row>
    <row r="3725" spans="1:2" s="73" customFormat="1" x14ac:dyDescent="0.25">
      <c r="A3725" s="86"/>
      <c r="B3725" s="86"/>
    </row>
    <row r="3726" spans="1:2" s="73" customFormat="1" x14ac:dyDescent="0.25">
      <c r="A3726" s="86"/>
      <c r="B3726" s="86"/>
    </row>
    <row r="3727" spans="1:2" s="73" customFormat="1" x14ac:dyDescent="0.25">
      <c r="A3727" s="86"/>
      <c r="B3727" s="86"/>
    </row>
    <row r="3728" spans="1:2" s="73" customFormat="1" x14ac:dyDescent="0.25">
      <c r="A3728" s="86"/>
      <c r="B3728" s="86"/>
    </row>
    <row r="3729" spans="1:2" s="73" customFormat="1" x14ac:dyDescent="0.25">
      <c r="A3729" s="86"/>
      <c r="B3729" s="86"/>
    </row>
    <row r="3730" spans="1:2" s="73" customFormat="1" x14ac:dyDescent="0.25">
      <c r="A3730" s="86"/>
      <c r="B3730" s="86"/>
    </row>
    <row r="3731" spans="1:2" s="73" customFormat="1" x14ac:dyDescent="0.25">
      <c r="A3731" s="86"/>
      <c r="B3731" s="86"/>
    </row>
    <row r="3732" spans="1:2" s="73" customFormat="1" x14ac:dyDescent="0.25">
      <c r="A3732" s="86"/>
      <c r="B3732" s="86"/>
    </row>
    <row r="3733" spans="1:2" s="73" customFormat="1" x14ac:dyDescent="0.25">
      <c r="A3733" s="86"/>
      <c r="B3733" s="86"/>
    </row>
    <row r="3734" spans="1:2" s="73" customFormat="1" x14ac:dyDescent="0.25">
      <c r="A3734" s="86"/>
      <c r="B3734" s="86"/>
    </row>
    <row r="3735" spans="1:2" s="73" customFormat="1" x14ac:dyDescent="0.25">
      <c r="A3735" s="86"/>
      <c r="B3735" s="86"/>
    </row>
    <row r="3736" spans="1:2" s="73" customFormat="1" x14ac:dyDescent="0.25">
      <c r="A3736" s="86"/>
      <c r="B3736" s="86"/>
    </row>
    <row r="3737" spans="1:2" s="73" customFormat="1" x14ac:dyDescent="0.25">
      <c r="A3737" s="86"/>
      <c r="B3737" s="86"/>
    </row>
    <row r="3738" spans="1:2" s="73" customFormat="1" x14ac:dyDescent="0.25">
      <c r="A3738" s="86"/>
      <c r="B3738" s="86"/>
    </row>
    <row r="3739" spans="1:2" s="73" customFormat="1" x14ac:dyDescent="0.25">
      <c r="A3739" s="86"/>
      <c r="B3739" s="86"/>
    </row>
    <row r="3740" spans="1:2" s="73" customFormat="1" x14ac:dyDescent="0.25">
      <c r="A3740" s="86"/>
      <c r="B3740" s="86"/>
    </row>
    <row r="3741" spans="1:2" s="73" customFormat="1" x14ac:dyDescent="0.25">
      <c r="A3741" s="86"/>
      <c r="B3741" s="86"/>
    </row>
    <row r="3742" spans="1:2" s="73" customFormat="1" x14ac:dyDescent="0.25">
      <c r="A3742" s="86"/>
      <c r="B3742" s="86"/>
    </row>
    <row r="3743" spans="1:2" s="73" customFormat="1" x14ac:dyDescent="0.25">
      <c r="A3743" s="86"/>
      <c r="B3743" s="86"/>
    </row>
    <row r="3744" spans="1:2" s="73" customFormat="1" x14ac:dyDescent="0.25">
      <c r="A3744" s="86"/>
      <c r="B3744" s="86"/>
    </row>
    <row r="3745" spans="1:2" s="73" customFormat="1" x14ac:dyDescent="0.25">
      <c r="A3745" s="86"/>
      <c r="B3745" s="86"/>
    </row>
    <row r="3746" spans="1:2" s="73" customFormat="1" x14ac:dyDescent="0.25">
      <c r="A3746" s="86"/>
      <c r="B3746" s="86"/>
    </row>
    <row r="3747" spans="1:2" s="73" customFormat="1" x14ac:dyDescent="0.25">
      <c r="A3747" s="86"/>
      <c r="B3747" s="86"/>
    </row>
    <row r="3748" spans="1:2" s="73" customFormat="1" x14ac:dyDescent="0.25">
      <c r="A3748" s="86"/>
      <c r="B3748" s="86"/>
    </row>
    <row r="3749" spans="1:2" s="73" customFormat="1" x14ac:dyDescent="0.25">
      <c r="A3749" s="86"/>
      <c r="B3749" s="86"/>
    </row>
    <row r="3750" spans="1:2" s="73" customFormat="1" x14ac:dyDescent="0.25">
      <c r="A3750" s="86"/>
      <c r="B3750" s="86"/>
    </row>
    <row r="3751" spans="1:2" s="73" customFormat="1" x14ac:dyDescent="0.25">
      <c r="A3751" s="86"/>
      <c r="B3751" s="86"/>
    </row>
    <row r="3752" spans="1:2" s="73" customFormat="1" x14ac:dyDescent="0.25">
      <c r="A3752" s="86"/>
      <c r="B3752" s="86"/>
    </row>
    <row r="3753" spans="1:2" s="73" customFormat="1" x14ac:dyDescent="0.25">
      <c r="A3753" s="86"/>
      <c r="B3753" s="86"/>
    </row>
    <row r="3754" spans="1:2" s="73" customFormat="1" x14ac:dyDescent="0.25">
      <c r="A3754" s="86"/>
      <c r="B3754" s="86"/>
    </row>
    <row r="3755" spans="1:2" s="73" customFormat="1" x14ac:dyDescent="0.25">
      <c r="A3755" s="86"/>
      <c r="B3755" s="86"/>
    </row>
    <row r="3756" spans="1:2" s="73" customFormat="1" x14ac:dyDescent="0.25">
      <c r="A3756" s="86"/>
      <c r="B3756" s="86"/>
    </row>
    <row r="3757" spans="1:2" s="73" customFormat="1" x14ac:dyDescent="0.25">
      <c r="A3757" s="86"/>
      <c r="B3757" s="86"/>
    </row>
    <row r="3758" spans="1:2" s="73" customFormat="1" x14ac:dyDescent="0.25">
      <c r="A3758" s="86"/>
      <c r="B3758" s="86"/>
    </row>
    <row r="3759" spans="1:2" s="73" customFormat="1" x14ac:dyDescent="0.25">
      <c r="A3759" s="86"/>
      <c r="B3759" s="86"/>
    </row>
    <row r="3760" spans="1:2" s="73" customFormat="1" x14ac:dyDescent="0.25">
      <c r="A3760" s="86"/>
      <c r="B3760" s="86"/>
    </row>
    <row r="3761" spans="1:2" s="73" customFormat="1" x14ac:dyDescent="0.25">
      <c r="A3761" s="86"/>
      <c r="B3761" s="86"/>
    </row>
    <row r="3762" spans="1:2" s="73" customFormat="1" x14ac:dyDescent="0.25">
      <c r="A3762" s="86"/>
      <c r="B3762" s="86"/>
    </row>
    <row r="3763" spans="1:2" s="73" customFormat="1" x14ac:dyDescent="0.25">
      <c r="A3763" s="86"/>
      <c r="B3763" s="86"/>
    </row>
    <row r="3764" spans="1:2" s="73" customFormat="1" x14ac:dyDescent="0.25">
      <c r="A3764" s="86"/>
      <c r="B3764" s="86"/>
    </row>
    <row r="3765" spans="1:2" s="73" customFormat="1" x14ac:dyDescent="0.25">
      <c r="A3765" s="86"/>
      <c r="B3765" s="86"/>
    </row>
    <row r="3766" spans="1:2" s="73" customFormat="1" x14ac:dyDescent="0.25">
      <c r="A3766" s="86"/>
      <c r="B3766" s="86"/>
    </row>
    <row r="3767" spans="1:2" s="73" customFormat="1" x14ac:dyDescent="0.25">
      <c r="A3767" s="86"/>
      <c r="B3767" s="86"/>
    </row>
    <row r="3768" spans="1:2" s="73" customFormat="1" x14ac:dyDescent="0.25">
      <c r="A3768" s="86"/>
      <c r="B3768" s="86"/>
    </row>
    <row r="3769" spans="1:2" s="73" customFormat="1" x14ac:dyDescent="0.25">
      <c r="A3769" s="86"/>
      <c r="B3769" s="86"/>
    </row>
    <row r="3770" spans="1:2" s="73" customFormat="1" x14ac:dyDescent="0.25">
      <c r="A3770" s="86"/>
      <c r="B3770" s="86"/>
    </row>
    <row r="3771" spans="1:2" s="73" customFormat="1" x14ac:dyDescent="0.25">
      <c r="A3771" s="86"/>
      <c r="B3771" s="86"/>
    </row>
    <row r="3772" spans="1:2" s="73" customFormat="1" x14ac:dyDescent="0.25">
      <c r="A3772" s="86"/>
      <c r="B3772" s="86"/>
    </row>
    <row r="3773" spans="1:2" s="73" customFormat="1" x14ac:dyDescent="0.25">
      <c r="A3773" s="86"/>
      <c r="B3773" s="86"/>
    </row>
    <row r="3774" spans="1:2" s="73" customFormat="1" x14ac:dyDescent="0.25">
      <c r="A3774" s="86"/>
      <c r="B3774" s="86"/>
    </row>
    <row r="3775" spans="1:2" s="73" customFormat="1" x14ac:dyDescent="0.25">
      <c r="A3775" s="86"/>
      <c r="B3775" s="86"/>
    </row>
    <row r="3776" spans="1:2" s="73" customFormat="1" x14ac:dyDescent="0.25">
      <c r="A3776" s="86"/>
      <c r="B3776" s="86"/>
    </row>
    <row r="3777" spans="1:2" s="73" customFormat="1" x14ac:dyDescent="0.25">
      <c r="A3777" s="86"/>
      <c r="B3777" s="86"/>
    </row>
    <row r="3778" spans="1:2" s="73" customFormat="1" x14ac:dyDescent="0.25">
      <c r="A3778" s="86"/>
      <c r="B3778" s="86"/>
    </row>
    <row r="3779" spans="1:2" s="73" customFormat="1" x14ac:dyDescent="0.25">
      <c r="A3779" s="86"/>
      <c r="B3779" s="86"/>
    </row>
    <row r="3780" spans="1:2" s="73" customFormat="1" x14ac:dyDescent="0.25">
      <c r="A3780" s="86"/>
      <c r="B3780" s="86"/>
    </row>
    <row r="3781" spans="1:2" s="73" customFormat="1" x14ac:dyDescent="0.25">
      <c r="A3781" s="86"/>
      <c r="B3781" s="86"/>
    </row>
    <row r="3782" spans="1:2" s="73" customFormat="1" x14ac:dyDescent="0.25">
      <c r="A3782" s="86"/>
      <c r="B3782" s="86"/>
    </row>
    <row r="3783" spans="1:2" s="73" customFormat="1" x14ac:dyDescent="0.25">
      <c r="A3783" s="86"/>
      <c r="B3783" s="86"/>
    </row>
    <row r="3784" spans="1:2" s="73" customFormat="1" x14ac:dyDescent="0.25">
      <c r="A3784" s="86"/>
      <c r="B3784" s="86"/>
    </row>
    <row r="3785" spans="1:2" s="73" customFormat="1" x14ac:dyDescent="0.25">
      <c r="A3785" s="86"/>
      <c r="B3785" s="86"/>
    </row>
    <row r="3786" spans="1:2" s="73" customFormat="1" x14ac:dyDescent="0.25">
      <c r="A3786" s="86"/>
      <c r="B3786" s="86"/>
    </row>
    <row r="3787" spans="1:2" s="73" customFormat="1" x14ac:dyDescent="0.25">
      <c r="A3787" s="86"/>
      <c r="B3787" s="86"/>
    </row>
    <row r="3788" spans="1:2" s="73" customFormat="1" x14ac:dyDescent="0.25">
      <c r="A3788" s="86"/>
      <c r="B3788" s="86"/>
    </row>
    <row r="3789" spans="1:2" s="73" customFormat="1" x14ac:dyDescent="0.25">
      <c r="A3789" s="86"/>
      <c r="B3789" s="86"/>
    </row>
    <row r="3790" spans="1:2" s="73" customFormat="1" x14ac:dyDescent="0.25">
      <c r="A3790" s="86"/>
      <c r="B3790" s="86"/>
    </row>
    <row r="3791" spans="1:2" s="73" customFormat="1" x14ac:dyDescent="0.25">
      <c r="A3791" s="86"/>
      <c r="B3791" s="86"/>
    </row>
    <row r="3792" spans="1:2" s="73" customFormat="1" x14ac:dyDescent="0.25">
      <c r="A3792" s="86"/>
      <c r="B3792" s="86"/>
    </row>
    <row r="3793" spans="1:2" s="73" customFormat="1" x14ac:dyDescent="0.25">
      <c r="A3793" s="86"/>
      <c r="B3793" s="86"/>
    </row>
    <row r="3794" spans="1:2" s="73" customFormat="1" x14ac:dyDescent="0.25">
      <c r="A3794" s="86"/>
      <c r="B3794" s="86"/>
    </row>
    <row r="3795" spans="1:2" s="73" customFormat="1" x14ac:dyDescent="0.25">
      <c r="A3795" s="86"/>
      <c r="B3795" s="86"/>
    </row>
    <row r="3796" spans="1:2" s="73" customFormat="1" x14ac:dyDescent="0.25">
      <c r="A3796" s="86"/>
      <c r="B3796" s="86"/>
    </row>
    <row r="3797" spans="1:2" s="73" customFormat="1" x14ac:dyDescent="0.25">
      <c r="A3797" s="86"/>
      <c r="B3797" s="86"/>
    </row>
    <row r="3798" spans="1:2" s="73" customFormat="1" x14ac:dyDescent="0.25">
      <c r="A3798" s="86"/>
      <c r="B3798" s="86"/>
    </row>
    <row r="3799" spans="1:2" s="73" customFormat="1" x14ac:dyDescent="0.25">
      <c r="A3799" s="86"/>
      <c r="B3799" s="86"/>
    </row>
    <row r="3800" spans="1:2" s="73" customFormat="1" x14ac:dyDescent="0.25">
      <c r="A3800" s="86"/>
      <c r="B3800" s="86"/>
    </row>
    <row r="3801" spans="1:2" s="73" customFormat="1" x14ac:dyDescent="0.25">
      <c r="A3801" s="86"/>
      <c r="B3801" s="86"/>
    </row>
    <row r="3802" spans="1:2" s="73" customFormat="1" x14ac:dyDescent="0.25">
      <c r="A3802" s="86"/>
      <c r="B3802" s="86"/>
    </row>
    <row r="3803" spans="1:2" s="73" customFormat="1" x14ac:dyDescent="0.25">
      <c r="A3803" s="86"/>
      <c r="B3803" s="86"/>
    </row>
    <row r="3804" spans="1:2" s="73" customFormat="1" x14ac:dyDescent="0.25">
      <c r="A3804" s="86"/>
      <c r="B3804" s="86"/>
    </row>
    <row r="3805" spans="1:2" s="73" customFormat="1" x14ac:dyDescent="0.25">
      <c r="A3805" s="86"/>
      <c r="B3805" s="86"/>
    </row>
    <row r="3806" spans="1:2" s="73" customFormat="1" x14ac:dyDescent="0.25">
      <c r="A3806" s="86"/>
      <c r="B3806" s="86"/>
    </row>
    <row r="3807" spans="1:2" s="73" customFormat="1" x14ac:dyDescent="0.25">
      <c r="A3807" s="86"/>
      <c r="B3807" s="86"/>
    </row>
    <row r="3808" spans="1:2" s="73" customFormat="1" x14ac:dyDescent="0.25">
      <c r="A3808" s="86"/>
      <c r="B3808" s="86"/>
    </row>
    <row r="3809" spans="1:2" s="73" customFormat="1" x14ac:dyDescent="0.25">
      <c r="A3809" s="86"/>
      <c r="B3809" s="86"/>
    </row>
    <row r="3810" spans="1:2" s="73" customFormat="1" x14ac:dyDescent="0.25">
      <c r="A3810" s="86"/>
      <c r="B3810" s="86"/>
    </row>
    <row r="3811" spans="1:2" s="73" customFormat="1" x14ac:dyDescent="0.25">
      <c r="A3811" s="86"/>
      <c r="B3811" s="86"/>
    </row>
    <row r="3812" spans="1:2" s="73" customFormat="1" x14ac:dyDescent="0.25">
      <c r="A3812" s="86"/>
      <c r="B3812" s="86"/>
    </row>
    <row r="3813" spans="1:2" s="73" customFormat="1" x14ac:dyDescent="0.25">
      <c r="A3813" s="86"/>
      <c r="B3813" s="86"/>
    </row>
    <row r="3814" spans="1:2" s="73" customFormat="1" x14ac:dyDescent="0.25">
      <c r="A3814" s="86"/>
      <c r="B3814" s="86"/>
    </row>
    <row r="3815" spans="1:2" s="73" customFormat="1" x14ac:dyDescent="0.25">
      <c r="A3815" s="86"/>
      <c r="B3815" s="86"/>
    </row>
    <row r="3816" spans="1:2" s="73" customFormat="1" x14ac:dyDescent="0.25">
      <c r="A3816" s="86"/>
      <c r="B3816" s="86"/>
    </row>
    <row r="3817" spans="1:2" s="73" customFormat="1" x14ac:dyDescent="0.25">
      <c r="A3817" s="86"/>
      <c r="B3817" s="86"/>
    </row>
    <row r="3818" spans="1:2" s="73" customFormat="1" x14ac:dyDescent="0.25">
      <c r="A3818" s="86"/>
      <c r="B3818" s="86"/>
    </row>
    <row r="3819" spans="1:2" s="73" customFormat="1" x14ac:dyDescent="0.25">
      <c r="A3819" s="86"/>
      <c r="B3819" s="86"/>
    </row>
    <row r="3820" spans="1:2" s="73" customFormat="1" x14ac:dyDescent="0.25">
      <c r="A3820" s="86"/>
      <c r="B3820" s="86"/>
    </row>
    <row r="3821" spans="1:2" s="73" customFormat="1" x14ac:dyDescent="0.25">
      <c r="A3821" s="86"/>
      <c r="B3821" s="86"/>
    </row>
    <row r="3822" spans="1:2" s="73" customFormat="1" x14ac:dyDescent="0.25">
      <c r="A3822" s="86"/>
      <c r="B3822" s="86"/>
    </row>
    <row r="3823" spans="1:2" s="73" customFormat="1" x14ac:dyDescent="0.25">
      <c r="A3823" s="86"/>
      <c r="B3823" s="86"/>
    </row>
    <row r="3824" spans="1:2" s="73" customFormat="1" x14ac:dyDescent="0.25">
      <c r="A3824" s="86"/>
      <c r="B3824" s="86"/>
    </row>
    <row r="3825" spans="1:2" s="73" customFormat="1" x14ac:dyDescent="0.25">
      <c r="A3825" s="86"/>
      <c r="B3825" s="86"/>
    </row>
    <row r="3826" spans="1:2" s="73" customFormat="1" x14ac:dyDescent="0.25">
      <c r="A3826" s="86"/>
      <c r="B3826" s="86"/>
    </row>
    <row r="3827" spans="1:2" s="73" customFormat="1" x14ac:dyDescent="0.25">
      <c r="A3827" s="86"/>
      <c r="B3827" s="86"/>
    </row>
    <row r="3828" spans="1:2" s="73" customFormat="1" x14ac:dyDescent="0.25">
      <c r="A3828" s="86"/>
      <c r="B3828" s="86"/>
    </row>
    <row r="3829" spans="1:2" s="73" customFormat="1" x14ac:dyDescent="0.25">
      <c r="A3829" s="86"/>
      <c r="B3829" s="86"/>
    </row>
    <row r="3830" spans="1:2" s="73" customFormat="1" x14ac:dyDescent="0.25">
      <c r="A3830" s="86"/>
      <c r="B3830" s="86"/>
    </row>
    <row r="3831" spans="1:2" s="73" customFormat="1" x14ac:dyDescent="0.25">
      <c r="A3831" s="86"/>
      <c r="B3831" s="86"/>
    </row>
    <row r="3832" spans="1:2" s="73" customFormat="1" x14ac:dyDescent="0.25">
      <c r="A3832" s="86"/>
      <c r="B3832" s="86"/>
    </row>
    <row r="3833" spans="1:2" s="73" customFormat="1" x14ac:dyDescent="0.25">
      <c r="A3833" s="86"/>
      <c r="B3833" s="86"/>
    </row>
    <row r="3834" spans="1:2" s="73" customFormat="1" x14ac:dyDescent="0.25">
      <c r="A3834" s="86"/>
      <c r="B3834" s="86"/>
    </row>
    <row r="3835" spans="1:2" s="73" customFormat="1" x14ac:dyDescent="0.25">
      <c r="A3835" s="86"/>
      <c r="B3835" s="86"/>
    </row>
    <row r="3836" spans="1:2" s="73" customFormat="1" x14ac:dyDescent="0.25">
      <c r="A3836" s="86"/>
      <c r="B3836" s="86"/>
    </row>
    <row r="3837" spans="1:2" s="73" customFormat="1" x14ac:dyDescent="0.25">
      <c r="A3837" s="86"/>
      <c r="B3837" s="86"/>
    </row>
    <row r="3838" spans="1:2" s="73" customFormat="1" x14ac:dyDescent="0.25">
      <c r="A3838" s="86"/>
      <c r="B3838" s="86"/>
    </row>
    <row r="3839" spans="1:2" s="73" customFormat="1" x14ac:dyDescent="0.25">
      <c r="A3839" s="86"/>
      <c r="B3839" s="86"/>
    </row>
    <row r="3840" spans="1:2" s="73" customFormat="1" x14ac:dyDescent="0.25">
      <c r="A3840" s="86"/>
      <c r="B3840" s="86"/>
    </row>
    <row r="3841" spans="1:2" s="73" customFormat="1" x14ac:dyDescent="0.25">
      <c r="A3841" s="86"/>
      <c r="B3841" s="86"/>
    </row>
    <row r="3842" spans="1:2" s="73" customFormat="1" x14ac:dyDescent="0.25">
      <c r="A3842" s="86"/>
      <c r="B3842" s="86"/>
    </row>
    <row r="3843" spans="1:2" s="73" customFormat="1" x14ac:dyDescent="0.25">
      <c r="A3843" s="86"/>
      <c r="B3843" s="86"/>
    </row>
    <row r="3844" spans="1:2" s="73" customFormat="1" x14ac:dyDescent="0.25">
      <c r="A3844" s="86"/>
      <c r="B3844" s="86"/>
    </row>
    <row r="3845" spans="1:2" s="73" customFormat="1" x14ac:dyDescent="0.25">
      <c r="A3845" s="86"/>
      <c r="B3845" s="86"/>
    </row>
    <row r="3846" spans="1:2" s="73" customFormat="1" x14ac:dyDescent="0.25">
      <c r="A3846" s="86"/>
      <c r="B3846" s="86"/>
    </row>
    <row r="3847" spans="1:2" s="73" customFormat="1" x14ac:dyDescent="0.25">
      <c r="A3847" s="86"/>
      <c r="B3847" s="86"/>
    </row>
    <row r="3848" spans="1:2" s="73" customFormat="1" x14ac:dyDescent="0.25">
      <c r="A3848" s="86"/>
      <c r="B3848" s="86"/>
    </row>
    <row r="3849" spans="1:2" s="73" customFormat="1" x14ac:dyDescent="0.25">
      <c r="A3849" s="86"/>
      <c r="B3849" s="86"/>
    </row>
    <row r="3850" spans="1:2" s="73" customFormat="1" x14ac:dyDescent="0.25">
      <c r="A3850" s="86"/>
      <c r="B3850" s="86"/>
    </row>
    <row r="3851" spans="1:2" s="73" customFormat="1" x14ac:dyDescent="0.25">
      <c r="A3851" s="86"/>
      <c r="B3851" s="86"/>
    </row>
    <row r="3852" spans="1:2" s="73" customFormat="1" x14ac:dyDescent="0.25">
      <c r="A3852" s="86"/>
      <c r="B3852" s="86"/>
    </row>
    <row r="3853" spans="1:2" s="73" customFormat="1" x14ac:dyDescent="0.25">
      <c r="A3853" s="86"/>
      <c r="B3853" s="86"/>
    </row>
    <row r="3854" spans="1:2" s="73" customFormat="1" x14ac:dyDescent="0.25">
      <c r="A3854" s="86"/>
      <c r="B3854" s="86"/>
    </row>
    <row r="3855" spans="1:2" s="73" customFormat="1" x14ac:dyDescent="0.25">
      <c r="A3855" s="86"/>
      <c r="B3855" s="86"/>
    </row>
    <row r="3856" spans="1:2" s="73" customFormat="1" x14ac:dyDescent="0.25">
      <c r="A3856" s="86"/>
      <c r="B3856" s="86"/>
    </row>
    <row r="3857" spans="1:2" s="73" customFormat="1" x14ac:dyDescent="0.25">
      <c r="A3857" s="86"/>
      <c r="B3857" s="86"/>
    </row>
    <row r="3858" spans="1:2" s="73" customFormat="1" x14ac:dyDescent="0.25">
      <c r="A3858" s="86"/>
      <c r="B3858" s="86"/>
    </row>
    <row r="3859" spans="1:2" s="73" customFormat="1" x14ac:dyDescent="0.25">
      <c r="A3859" s="86"/>
      <c r="B3859" s="86"/>
    </row>
    <row r="3860" spans="1:2" s="73" customFormat="1" x14ac:dyDescent="0.25">
      <c r="A3860" s="86"/>
      <c r="B3860" s="86"/>
    </row>
    <row r="3861" spans="1:2" s="73" customFormat="1" x14ac:dyDescent="0.25">
      <c r="A3861" s="86"/>
      <c r="B3861" s="86"/>
    </row>
    <row r="3862" spans="1:2" s="73" customFormat="1" x14ac:dyDescent="0.25">
      <c r="A3862" s="86"/>
      <c r="B3862" s="86"/>
    </row>
    <row r="3863" spans="1:2" s="73" customFormat="1" x14ac:dyDescent="0.25">
      <c r="A3863" s="86"/>
      <c r="B3863" s="86"/>
    </row>
    <row r="3864" spans="1:2" s="73" customFormat="1" x14ac:dyDescent="0.25">
      <c r="A3864" s="86"/>
      <c r="B3864" s="86"/>
    </row>
    <row r="3865" spans="1:2" s="73" customFormat="1" x14ac:dyDescent="0.25">
      <c r="A3865" s="86"/>
      <c r="B3865" s="86"/>
    </row>
    <row r="3866" spans="1:2" s="73" customFormat="1" x14ac:dyDescent="0.25">
      <c r="A3866" s="86"/>
      <c r="B3866" s="86"/>
    </row>
    <row r="3867" spans="1:2" s="73" customFormat="1" x14ac:dyDescent="0.25">
      <c r="A3867" s="86"/>
      <c r="B3867" s="86"/>
    </row>
    <row r="3868" spans="1:2" s="73" customFormat="1" x14ac:dyDescent="0.25">
      <c r="A3868" s="86"/>
      <c r="B3868" s="86"/>
    </row>
    <row r="3869" spans="1:2" s="73" customFormat="1" x14ac:dyDescent="0.25">
      <c r="A3869" s="86"/>
      <c r="B3869" s="86"/>
    </row>
    <row r="3870" spans="1:2" s="73" customFormat="1" x14ac:dyDescent="0.25">
      <c r="A3870" s="86"/>
      <c r="B3870" s="86"/>
    </row>
    <row r="3871" spans="1:2" s="73" customFormat="1" x14ac:dyDescent="0.25">
      <c r="A3871" s="86"/>
      <c r="B3871" s="86"/>
    </row>
    <row r="3872" spans="1:2" s="73" customFormat="1" x14ac:dyDescent="0.25">
      <c r="A3872" s="86"/>
      <c r="B3872" s="86"/>
    </row>
    <row r="3873" spans="1:2" s="73" customFormat="1" x14ac:dyDescent="0.25">
      <c r="A3873" s="86"/>
      <c r="B3873" s="86"/>
    </row>
    <row r="3874" spans="1:2" s="73" customFormat="1" x14ac:dyDescent="0.25">
      <c r="A3874" s="86"/>
      <c r="B3874" s="86"/>
    </row>
    <row r="3875" spans="1:2" s="73" customFormat="1" x14ac:dyDescent="0.25">
      <c r="A3875" s="86"/>
      <c r="B3875" s="86"/>
    </row>
    <row r="3876" spans="1:2" s="73" customFormat="1" x14ac:dyDescent="0.25">
      <c r="A3876" s="86"/>
      <c r="B3876" s="86"/>
    </row>
    <row r="3877" spans="1:2" s="73" customFormat="1" x14ac:dyDescent="0.25">
      <c r="A3877" s="86"/>
      <c r="B3877" s="86"/>
    </row>
    <row r="3878" spans="1:2" s="73" customFormat="1" x14ac:dyDescent="0.25">
      <c r="A3878" s="86"/>
      <c r="B3878" s="86"/>
    </row>
    <row r="3879" spans="1:2" s="73" customFormat="1" x14ac:dyDescent="0.25">
      <c r="A3879" s="86"/>
      <c r="B3879" s="86"/>
    </row>
    <row r="3880" spans="1:2" s="73" customFormat="1" x14ac:dyDescent="0.25">
      <c r="A3880" s="86"/>
      <c r="B3880" s="86"/>
    </row>
    <row r="3881" spans="1:2" s="73" customFormat="1" x14ac:dyDescent="0.25">
      <c r="A3881" s="86"/>
      <c r="B3881" s="86"/>
    </row>
    <row r="3882" spans="1:2" s="73" customFormat="1" x14ac:dyDescent="0.25">
      <c r="A3882" s="86"/>
      <c r="B3882" s="86"/>
    </row>
    <row r="3883" spans="1:2" s="73" customFormat="1" x14ac:dyDescent="0.25">
      <c r="A3883" s="86"/>
      <c r="B3883" s="86"/>
    </row>
    <row r="3884" spans="1:2" s="73" customFormat="1" x14ac:dyDescent="0.25">
      <c r="A3884" s="86"/>
      <c r="B3884" s="86"/>
    </row>
    <row r="3885" spans="1:2" s="73" customFormat="1" x14ac:dyDescent="0.25">
      <c r="A3885" s="86"/>
      <c r="B3885" s="86"/>
    </row>
    <row r="3886" spans="1:2" s="73" customFormat="1" x14ac:dyDescent="0.25">
      <c r="A3886" s="86"/>
      <c r="B3886" s="86"/>
    </row>
    <row r="3887" spans="1:2" s="73" customFormat="1" x14ac:dyDescent="0.25">
      <c r="A3887" s="86"/>
      <c r="B3887" s="86"/>
    </row>
    <row r="3888" spans="1:2" s="73" customFormat="1" x14ac:dyDescent="0.25">
      <c r="A3888" s="86"/>
      <c r="B3888" s="86"/>
    </row>
    <row r="3889" spans="1:2" s="73" customFormat="1" x14ac:dyDescent="0.25">
      <c r="A3889" s="86"/>
      <c r="B3889" s="86"/>
    </row>
    <row r="3890" spans="1:2" s="73" customFormat="1" x14ac:dyDescent="0.25">
      <c r="A3890" s="86"/>
      <c r="B3890" s="86"/>
    </row>
    <row r="3891" spans="1:2" s="73" customFormat="1" x14ac:dyDescent="0.25">
      <c r="A3891" s="86"/>
      <c r="B3891" s="86"/>
    </row>
    <row r="3892" spans="1:2" s="73" customFormat="1" x14ac:dyDescent="0.25">
      <c r="A3892" s="86"/>
      <c r="B3892" s="86"/>
    </row>
    <row r="3893" spans="1:2" s="73" customFormat="1" x14ac:dyDescent="0.25">
      <c r="A3893" s="86"/>
      <c r="B3893" s="86"/>
    </row>
    <row r="3894" spans="1:2" s="73" customFormat="1" x14ac:dyDescent="0.25">
      <c r="A3894" s="86"/>
      <c r="B3894" s="86"/>
    </row>
    <row r="3895" spans="1:2" s="73" customFormat="1" x14ac:dyDescent="0.25">
      <c r="A3895" s="86"/>
      <c r="B3895" s="86"/>
    </row>
    <row r="3896" spans="1:2" s="73" customFormat="1" x14ac:dyDescent="0.25">
      <c r="A3896" s="86"/>
      <c r="B3896" s="86"/>
    </row>
    <row r="3897" spans="1:2" s="73" customFormat="1" x14ac:dyDescent="0.25">
      <c r="A3897" s="86"/>
      <c r="B3897" s="86"/>
    </row>
    <row r="3898" spans="1:2" s="73" customFormat="1" x14ac:dyDescent="0.25">
      <c r="A3898" s="86"/>
      <c r="B3898" s="86"/>
    </row>
    <row r="3899" spans="1:2" s="73" customFormat="1" x14ac:dyDescent="0.25">
      <c r="A3899" s="86"/>
      <c r="B3899" s="86"/>
    </row>
    <row r="3900" spans="1:2" s="73" customFormat="1" x14ac:dyDescent="0.25">
      <c r="A3900" s="86"/>
      <c r="B3900" s="86"/>
    </row>
    <row r="3901" spans="1:2" s="73" customFormat="1" x14ac:dyDescent="0.25">
      <c r="A3901" s="86"/>
      <c r="B3901" s="86"/>
    </row>
    <row r="3902" spans="1:2" s="73" customFormat="1" x14ac:dyDescent="0.25">
      <c r="A3902" s="86"/>
      <c r="B3902" s="86"/>
    </row>
    <row r="3903" spans="1:2" s="73" customFormat="1" x14ac:dyDescent="0.25">
      <c r="A3903" s="86"/>
      <c r="B3903" s="86"/>
    </row>
    <row r="3904" spans="1:2" s="73" customFormat="1" x14ac:dyDescent="0.25">
      <c r="A3904" s="86"/>
      <c r="B3904" s="86"/>
    </row>
    <row r="3905" spans="1:2" s="73" customFormat="1" x14ac:dyDescent="0.25">
      <c r="A3905" s="86"/>
      <c r="B3905" s="86"/>
    </row>
    <row r="3906" spans="1:2" s="73" customFormat="1" x14ac:dyDescent="0.25">
      <c r="A3906" s="86"/>
      <c r="B3906" s="86"/>
    </row>
    <row r="3907" spans="1:2" s="73" customFormat="1" x14ac:dyDescent="0.25">
      <c r="A3907" s="86"/>
      <c r="B3907" s="86"/>
    </row>
    <row r="3908" spans="1:2" s="73" customFormat="1" x14ac:dyDescent="0.25">
      <c r="A3908" s="86"/>
      <c r="B3908" s="86"/>
    </row>
    <row r="3909" spans="1:2" s="73" customFormat="1" x14ac:dyDescent="0.25">
      <c r="A3909" s="86"/>
      <c r="B3909" s="86"/>
    </row>
    <row r="3910" spans="1:2" s="73" customFormat="1" x14ac:dyDescent="0.25">
      <c r="A3910" s="86"/>
      <c r="B3910" s="86"/>
    </row>
    <row r="3911" spans="1:2" s="73" customFormat="1" x14ac:dyDescent="0.25">
      <c r="A3911" s="86"/>
      <c r="B3911" s="86"/>
    </row>
    <row r="3912" spans="1:2" s="73" customFormat="1" x14ac:dyDescent="0.25">
      <c r="A3912" s="86"/>
      <c r="B3912" s="86"/>
    </row>
    <row r="3913" spans="1:2" s="73" customFormat="1" x14ac:dyDescent="0.25">
      <c r="A3913" s="86"/>
      <c r="B3913" s="86"/>
    </row>
    <row r="3914" spans="1:2" s="73" customFormat="1" x14ac:dyDescent="0.25">
      <c r="A3914" s="86"/>
      <c r="B3914" s="86"/>
    </row>
    <row r="3915" spans="1:2" s="73" customFormat="1" x14ac:dyDescent="0.25">
      <c r="A3915" s="86"/>
      <c r="B3915" s="86"/>
    </row>
    <row r="3916" spans="1:2" s="73" customFormat="1" x14ac:dyDescent="0.25">
      <c r="A3916" s="86"/>
      <c r="B3916" s="86"/>
    </row>
    <row r="3917" spans="1:2" s="73" customFormat="1" x14ac:dyDescent="0.25">
      <c r="A3917" s="86"/>
      <c r="B3917" s="86"/>
    </row>
    <row r="3918" spans="1:2" s="73" customFormat="1" x14ac:dyDescent="0.25">
      <c r="A3918" s="86"/>
      <c r="B3918" s="86"/>
    </row>
    <row r="3919" spans="1:2" s="73" customFormat="1" x14ac:dyDescent="0.25">
      <c r="A3919" s="86"/>
      <c r="B3919" s="86"/>
    </row>
    <row r="3920" spans="1:2" s="73" customFormat="1" x14ac:dyDescent="0.25">
      <c r="A3920" s="86"/>
      <c r="B3920" s="86"/>
    </row>
    <row r="3921" spans="1:2" s="73" customFormat="1" x14ac:dyDescent="0.25">
      <c r="A3921" s="86"/>
      <c r="B3921" s="86"/>
    </row>
    <row r="3922" spans="1:2" s="73" customFormat="1" x14ac:dyDescent="0.25">
      <c r="A3922" s="86"/>
      <c r="B3922" s="86"/>
    </row>
    <row r="3923" spans="1:2" s="73" customFormat="1" x14ac:dyDescent="0.25">
      <c r="A3923" s="86"/>
      <c r="B3923" s="86"/>
    </row>
    <row r="3924" spans="1:2" s="73" customFormat="1" x14ac:dyDescent="0.25">
      <c r="A3924" s="86"/>
      <c r="B3924" s="86"/>
    </row>
    <row r="3925" spans="1:2" s="73" customFormat="1" x14ac:dyDescent="0.25">
      <c r="A3925" s="86"/>
      <c r="B3925" s="86"/>
    </row>
    <row r="3926" spans="1:2" s="73" customFormat="1" x14ac:dyDescent="0.25">
      <c r="A3926" s="86"/>
      <c r="B3926" s="86"/>
    </row>
    <row r="3927" spans="1:2" s="73" customFormat="1" x14ac:dyDescent="0.25">
      <c r="A3927" s="86"/>
      <c r="B3927" s="86"/>
    </row>
    <row r="3928" spans="1:2" s="73" customFormat="1" x14ac:dyDescent="0.25">
      <c r="A3928" s="86"/>
      <c r="B3928" s="86"/>
    </row>
    <row r="3929" spans="1:2" s="73" customFormat="1" x14ac:dyDescent="0.25">
      <c r="A3929" s="86"/>
      <c r="B3929" s="86"/>
    </row>
    <row r="3930" spans="1:2" s="73" customFormat="1" x14ac:dyDescent="0.25">
      <c r="A3930" s="86"/>
      <c r="B3930" s="86"/>
    </row>
    <row r="3931" spans="1:2" s="73" customFormat="1" x14ac:dyDescent="0.25">
      <c r="A3931" s="86"/>
      <c r="B3931" s="86"/>
    </row>
    <row r="3932" spans="1:2" s="73" customFormat="1" x14ac:dyDescent="0.25">
      <c r="A3932" s="86"/>
      <c r="B3932" s="86"/>
    </row>
    <row r="3933" spans="1:2" s="73" customFormat="1" x14ac:dyDescent="0.25">
      <c r="A3933" s="86"/>
      <c r="B3933" s="86"/>
    </row>
    <row r="3934" spans="1:2" s="73" customFormat="1" x14ac:dyDescent="0.25">
      <c r="A3934" s="86"/>
      <c r="B3934" s="86"/>
    </row>
    <row r="3935" spans="1:2" s="73" customFormat="1" x14ac:dyDescent="0.25">
      <c r="A3935" s="86"/>
      <c r="B3935" s="86"/>
    </row>
    <row r="3936" spans="1:2" s="73" customFormat="1" x14ac:dyDescent="0.25">
      <c r="A3936" s="86"/>
      <c r="B3936" s="86"/>
    </row>
    <row r="3937" spans="1:2" s="73" customFormat="1" x14ac:dyDescent="0.25">
      <c r="A3937" s="86"/>
      <c r="B3937" s="86"/>
    </row>
    <row r="3938" spans="1:2" s="73" customFormat="1" x14ac:dyDescent="0.25">
      <c r="A3938" s="86"/>
      <c r="B3938" s="86"/>
    </row>
    <row r="3939" spans="1:2" s="73" customFormat="1" x14ac:dyDescent="0.25">
      <c r="A3939" s="86"/>
      <c r="B3939" s="86"/>
    </row>
    <row r="3940" spans="1:2" s="73" customFormat="1" x14ac:dyDescent="0.25">
      <c r="A3940" s="86"/>
      <c r="B3940" s="86"/>
    </row>
    <row r="3941" spans="1:2" s="73" customFormat="1" x14ac:dyDescent="0.25">
      <c r="A3941" s="86"/>
      <c r="B3941" s="86"/>
    </row>
    <row r="3942" spans="1:2" s="73" customFormat="1" x14ac:dyDescent="0.25">
      <c r="A3942" s="86"/>
      <c r="B3942" s="86"/>
    </row>
    <row r="3943" spans="1:2" s="73" customFormat="1" x14ac:dyDescent="0.25">
      <c r="A3943" s="86"/>
      <c r="B3943" s="86"/>
    </row>
    <row r="3944" spans="1:2" s="73" customFormat="1" x14ac:dyDescent="0.25">
      <c r="A3944" s="86"/>
      <c r="B3944" s="86"/>
    </row>
    <row r="3945" spans="1:2" s="73" customFormat="1" x14ac:dyDescent="0.25">
      <c r="A3945" s="86"/>
      <c r="B3945" s="86"/>
    </row>
    <row r="3946" spans="1:2" s="73" customFormat="1" x14ac:dyDescent="0.25">
      <c r="A3946" s="86"/>
      <c r="B3946" s="86"/>
    </row>
    <row r="3947" spans="1:2" s="73" customFormat="1" x14ac:dyDescent="0.25">
      <c r="A3947" s="86"/>
      <c r="B3947" s="86"/>
    </row>
    <row r="3948" spans="1:2" s="73" customFormat="1" x14ac:dyDescent="0.25">
      <c r="A3948" s="86"/>
      <c r="B3948" s="86"/>
    </row>
    <row r="3949" spans="1:2" s="73" customFormat="1" x14ac:dyDescent="0.25">
      <c r="A3949" s="86"/>
      <c r="B3949" s="86"/>
    </row>
    <row r="3950" spans="1:2" s="73" customFormat="1" x14ac:dyDescent="0.25">
      <c r="A3950" s="86"/>
      <c r="B3950" s="86"/>
    </row>
    <row r="3951" spans="1:2" s="73" customFormat="1" x14ac:dyDescent="0.25">
      <c r="A3951" s="86"/>
      <c r="B3951" s="86"/>
    </row>
    <row r="3952" spans="1:2" s="73" customFormat="1" x14ac:dyDescent="0.25">
      <c r="A3952" s="86"/>
      <c r="B3952" s="86"/>
    </row>
    <row r="3953" spans="1:2" s="73" customFormat="1" x14ac:dyDescent="0.25">
      <c r="A3953" s="86"/>
      <c r="B3953" s="86"/>
    </row>
    <row r="3954" spans="1:2" s="73" customFormat="1" x14ac:dyDescent="0.25">
      <c r="A3954" s="86"/>
      <c r="B3954" s="86"/>
    </row>
    <row r="3955" spans="1:2" s="73" customFormat="1" x14ac:dyDescent="0.25">
      <c r="A3955" s="86"/>
      <c r="B3955" s="86"/>
    </row>
    <row r="3956" spans="1:2" s="73" customFormat="1" x14ac:dyDescent="0.25">
      <c r="A3956" s="86"/>
      <c r="B3956" s="86"/>
    </row>
    <row r="3957" spans="1:2" s="73" customFormat="1" x14ac:dyDescent="0.25">
      <c r="A3957" s="86"/>
      <c r="B3957" s="86"/>
    </row>
    <row r="3958" spans="1:2" s="73" customFormat="1" x14ac:dyDescent="0.25">
      <c r="A3958" s="86"/>
      <c r="B3958" s="86"/>
    </row>
    <row r="3959" spans="1:2" s="73" customFormat="1" x14ac:dyDescent="0.25">
      <c r="A3959" s="86"/>
      <c r="B3959" s="86"/>
    </row>
    <row r="3960" spans="1:2" s="73" customFormat="1" x14ac:dyDescent="0.25">
      <c r="A3960" s="86"/>
      <c r="B3960" s="86"/>
    </row>
    <row r="3961" spans="1:2" s="73" customFormat="1" x14ac:dyDescent="0.25">
      <c r="A3961" s="86"/>
      <c r="B3961" s="86"/>
    </row>
    <row r="3962" spans="1:2" s="73" customFormat="1" x14ac:dyDescent="0.25">
      <c r="A3962" s="86"/>
      <c r="B3962" s="86"/>
    </row>
    <row r="3963" spans="1:2" s="73" customFormat="1" x14ac:dyDescent="0.25">
      <c r="A3963" s="86"/>
      <c r="B3963" s="86"/>
    </row>
    <row r="3964" spans="1:2" s="73" customFormat="1" x14ac:dyDescent="0.25">
      <c r="A3964" s="86"/>
      <c r="B3964" s="86"/>
    </row>
    <row r="3965" spans="1:2" s="73" customFormat="1" x14ac:dyDescent="0.25">
      <c r="A3965" s="86"/>
      <c r="B3965" s="86"/>
    </row>
    <row r="3966" spans="1:2" s="73" customFormat="1" x14ac:dyDescent="0.25">
      <c r="A3966" s="86"/>
      <c r="B3966" s="86"/>
    </row>
    <row r="3967" spans="1:2" s="73" customFormat="1" x14ac:dyDescent="0.25">
      <c r="A3967" s="86"/>
      <c r="B3967" s="86"/>
    </row>
    <row r="3968" spans="1:2" s="73" customFormat="1" x14ac:dyDescent="0.25">
      <c r="A3968" s="86"/>
      <c r="B3968" s="86"/>
    </row>
    <row r="3969" spans="1:2" s="73" customFormat="1" x14ac:dyDescent="0.25">
      <c r="A3969" s="86"/>
      <c r="B3969" s="86"/>
    </row>
    <row r="3970" spans="1:2" s="73" customFormat="1" x14ac:dyDescent="0.25">
      <c r="A3970" s="86"/>
      <c r="B3970" s="86"/>
    </row>
    <row r="3971" spans="1:2" s="73" customFormat="1" x14ac:dyDescent="0.25">
      <c r="A3971" s="86"/>
      <c r="B3971" s="86"/>
    </row>
    <row r="3972" spans="1:2" s="73" customFormat="1" x14ac:dyDescent="0.25">
      <c r="A3972" s="86"/>
      <c r="B3972" s="86"/>
    </row>
    <row r="3973" spans="1:2" s="73" customFormat="1" x14ac:dyDescent="0.25">
      <c r="A3973" s="86"/>
      <c r="B3973" s="86"/>
    </row>
    <row r="3974" spans="1:2" s="73" customFormat="1" x14ac:dyDescent="0.25">
      <c r="A3974" s="86"/>
      <c r="B3974" s="86"/>
    </row>
    <row r="3975" spans="1:2" s="73" customFormat="1" x14ac:dyDescent="0.25">
      <c r="A3975" s="86"/>
      <c r="B3975" s="86"/>
    </row>
    <row r="3976" spans="1:2" s="73" customFormat="1" x14ac:dyDescent="0.25">
      <c r="A3976" s="86"/>
      <c r="B3976" s="86"/>
    </row>
    <row r="3977" spans="1:2" s="73" customFormat="1" x14ac:dyDescent="0.25">
      <c r="A3977" s="86"/>
      <c r="B3977" s="86"/>
    </row>
    <row r="3978" spans="1:2" s="73" customFormat="1" x14ac:dyDescent="0.25">
      <c r="A3978" s="86"/>
      <c r="B3978" s="86"/>
    </row>
    <row r="3979" spans="1:2" s="73" customFormat="1" x14ac:dyDescent="0.25">
      <c r="A3979" s="86"/>
      <c r="B3979" s="86"/>
    </row>
    <row r="3980" spans="1:2" s="73" customFormat="1" x14ac:dyDescent="0.25">
      <c r="A3980" s="86"/>
      <c r="B3980" s="86"/>
    </row>
    <row r="3981" spans="1:2" s="73" customFormat="1" x14ac:dyDescent="0.25">
      <c r="A3981" s="86"/>
      <c r="B3981" s="86"/>
    </row>
    <row r="3982" spans="1:2" s="73" customFormat="1" x14ac:dyDescent="0.25">
      <c r="A3982" s="86"/>
      <c r="B3982" s="86"/>
    </row>
    <row r="3983" spans="1:2" s="73" customFormat="1" x14ac:dyDescent="0.25">
      <c r="A3983" s="86"/>
      <c r="B3983" s="86"/>
    </row>
    <row r="3984" spans="1:2" s="73" customFormat="1" x14ac:dyDescent="0.25">
      <c r="A3984" s="86"/>
      <c r="B3984" s="86"/>
    </row>
    <row r="3985" spans="1:2" s="73" customFormat="1" x14ac:dyDescent="0.25">
      <c r="A3985" s="86"/>
      <c r="B3985" s="86"/>
    </row>
    <row r="3986" spans="1:2" s="73" customFormat="1" x14ac:dyDescent="0.25">
      <c r="A3986" s="86"/>
      <c r="B3986" s="86"/>
    </row>
    <row r="3987" spans="1:2" s="73" customFormat="1" x14ac:dyDescent="0.25">
      <c r="A3987" s="86"/>
      <c r="B3987" s="86"/>
    </row>
    <row r="3988" spans="1:2" s="73" customFormat="1" x14ac:dyDescent="0.25">
      <c r="A3988" s="86"/>
      <c r="B3988" s="86"/>
    </row>
    <row r="3989" spans="1:2" s="73" customFormat="1" x14ac:dyDescent="0.25">
      <c r="A3989" s="86"/>
      <c r="B3989" s="86"/>
    </row>
    <row r="3990" spans="1:2" s="73" customFormat="1" x14ac:dyDescent="0.25">
      <c r="A3990" s="86"/>
      <c r="B3990" s="86"/>
    </row>
    <row r="3991" spans="1:2" s="73" customFormat="1" x14ac:dyDescent="0.25">
      <c r="A3991" s="86"/>
      <c r="B3991" s="86"/>
    </row>
    <row r="3992" spans="1:2" s="73" customFormat="1" x14ac:dyDescent="0.25">
      <c r="A3992" s="86"/>
      <c r="B3992" s="86"/>
    </row>
    <row r="3993" spans="1:2" s="73" customFormat="1" x14ac:dyDescent="0.25">
      <c r="A3993" s="86"/>
      <c r="B3993" s="86"/>
    </row>
    <row r="3994" spans="1:2" s="73" customFormat="1" x14ac:dyDescent="0.25">
      <c r="A3994" s="86"/>
      <c r="B3994" s="86"/>
    </row>
    <row r="3995" spans="1:2" s="73" customFormat="1" x14ac:dyDescent="0.25">
      <c r="A3995" s="86"/>
      <c r="B3995" s="86"/>
    </row>
    <row r="3996" spans="1:2" s="73" customFormat="1" x14ac:dyDescent="0.25">
      <c r="A3996" s="86"/>
      <c r="B3996" s="86"/>
    </row>
    <row r="3997" spans="1:2" s="73" customFormat="1" x14ac:dyDescent="0.25">
      <c r="A3997" s="86"/>
      <c r="B3997" s="86"/>
    </row>
    <row r="3998" spans="1:2" s="73" customFormat="1" x14ac:dyDescent="0.25">
      <c r="A3998" s="86"/>
      <c r="B3998" s="86"/>
    </row>
    <row r="3999" spans="1:2" s="73" customFormat="1" x14ac:dyDescent="0.25">
      <c r="A3999" s="86"/>
      <c r="B3999" s="86"/>
    </row>
    <row r="4000" spans="1:2" s="73" customFormat="1" x14ac:dyDescent="0.25">
      <c r="A4000" s="86"/>
      <c r="B4000" s="86"/>
    </row>
    <row r="4001" spans="1:2" s="73" customFormat="1" x14ac:dyDescent="0.25">
      <c r="A4001" s="86"/>
      <c r="B4001" s="86"/>
    </row>
    <row r="4002" spans="1:2" s="73" customFormat="1" x14ac:dyDescent="0.25">
      <c r="A4002" s="86"/>
      <c r="B4002" s="86"/>
    </row>
    <row r="4003" spans="1:2" s="73" customFormat="1" x14ac:dyDescent="0.25">
      <c r="A4003" s="86"/>
      <c r="B4003" s="86"/>
    </row>
    <row r="4004" spans="1:2" s="73" customFormat="1" x14ac:dyDescent="0.25">
      <c r="A4004" s="86"/>
      <c r="B4004" s="86"/>
    </row>
    <row r="4005" spans="1:2" s="73" customFormat="1" x14ac:dyDescent="0.25">
      <c r="A4005" s="86"/>
      <c r="B4005" s="86"/>
    </row>
    <row r="4006" spans="1:2" s="73" customFormat="1" x14ac:dyDescent="0.25">
      <c r="A4006" s="86"/>
      <c r="B4006" s="86"/>
    </row>
    <row r="4007" spans="1:2" s="73" customFormat="1" x14ac:dyDescent="0.25">
      <c r="A4007" s="86"/>
      <c r="B4007" s="86"/>
    </row>
    <row r="4008" spans="1:2" s="73" customFormat="1" x14ac:dyDescent="0.25">
      <c r="A4008" s="86"/>
      <c r="B4008" s="86"/>
    </row>
    <row r="4009" spans="1:2" s="73" customFormat="1" x14ac:dyDescent="0.25">
      <c r="A4009" s="86"/>
      <c r="B4009" s="86"/>
    </row>
    <row r="4010" spans="1:2" s="73" customFormat="1" x14ac:dyDescent="0.25">
      <c r="A4010" s="86"/>
      <c r="B4010" s="86"/>
    </row>
    <row r="4011" spans="1:2" s="73" customFormat="1" x14ac:dyDescent="0.25">
      <c r="A4011" s="86"/>
      <c r="B4011" s="86"/>
    </row>
    <row r="4012" spans="1:2" s="73" customFormat="1" x14ac:dyDescent="0.25">
      <c r="A4012" s="86"/>
      <c r="B4012" s="86"/>
    </row>
    <row r="4013" spans="1:2" s="73" customFormat="1" x14ac:dyDescent="0.25">
      <c r="A4013" s="86"/>
      <c r="B4013" s="86"/>
    </row>
    <row r="4014" spans="1:2" s="73" customFormat="1" x14ac:dyDescent="0.25">
      <c r="A4014" s="86"/>
      <c r="B4014" s="86"/>
    </row>
    <row r="4015" spans="1:2" s="73" customFormat="1" x14ac:dyDescent="0.25">
      <c r="A4015" s="86"/>
      <c r="B4015" s="86"/>
    </row>
    <row r="4016" spans="1:2" s="73" customFormat="1" x14ac:dyDescent="0.25">
      <c r="A4016" s="86"/>
      <c r="B4016" s="86"/>
    </row>
    <row r="4017" spans="1:2" s="73" customFormat="1" x14ac:dyDescent="0.25">
      <c r="A4017" s="86"/>
      <c r="B4017" s="86"/>
    </row>
    <row r="4018" spans="1:2" s="73" customFormat="1" x14ac:dyDescent="0.25">
      <c r="A4018" s="86"/>
      <c r="B4018" s="86"/>
    </row>
    <row r="4019" spans="1:2" s="73" customFormat="1" x14ac:dyDescent="0.25">
      <c r="A4019" s="86"/>
      <c r="B4019" s="86"/>
    </row>
    <row r="4020" spans="1:2" s="73" customFormat="1" x14ac:dyDescent="0.25">
      <c r="A4020" s="86"/>
      <c r="B4020" s="86"/>
    </row>
    <row r="4021" spans="1:2" s="73" customFormat="1" x14ac:dyDescent="0.25">
      <c r="A4021" s="86"/>
      <c r="B4021" s="86"/>
    </row>
    <row r="4022" spans="1:2" s="73" customFormat="1" x14ac:dyDescent="0.25">
      <c r="A4022" s="86"/>
      <c r="B4022" s="86"/>
    </row>
    <row r="4023" spans="1:2" s="73" customFormat="1" x14ac:dyDescent="0.25">
      <c r="A4023" s="86"/>
      <c r="B4023" s="86"/>
    </row>
    <row r="4024" spans="1:2" s="73" customFormat="1" x14ac:dyDescent="0.25">
      <c r="A4024" s="86"/>
      <c r="B4024" s="86"/>
    </row>
    <row r="4025" spans="1:2" s="73" customFormat="1" x14ac:dyDescent="0.25">
      <c r="A4025" s="86"/>
      <c r="B4025" s="86"/>
    </row>
    <row r="4026" spans="1:2" s="73" customFormat="1" x14ac:dyDescent="0.25">
      <c r="A4026" s="86"/>
      <c r="B4026" s="86"/>
    </row>
    <row r="4027" spans="1:2" s="73" customFormat="1" x14ac:dyDescent="0.25">
      <c r="A4027" s="86"/>
      <c r="B4027" s="86"/>
    </row>
    <row r="4028" spans="1:2" s="73" customFormat="1" x14ac:dyDescent="0.25">
      <c r="A4028" s="86"/>
      <c r="B4028" s="86"/>
    </row>
    <row r="4029" spans="1:2" s="73" customFormat="1" x14ac:dyDescent="0.25">
      <c r="A4029" s="86"/>
      <c r="B4029" s="86"/>
    </row>
    <row r="4030" spans="1:2" s="73" customFormat="1" x14ac:dyDescent="0.25">
      <c r="A4030" s="86"/>
      <c r="B4030" s="86"/>
    </row>
    <row r="4031" spans="1:2" s="73" customFormat="1" x14ac:dyDescent="0.25">
      <c r="A4031" s="86"/>
      <c r="B4031" s="86"/>
    </row>
    <row r="4032" spans="1:2" s="73" customFormat="1" x14ac:dyDescent="0.25">
      <c r="A4032" s="86"/>
      <c r="B4032" s="86"/>
    </row>
    <row r="4033" spans="1:2" s="73" customFormat="1" x14ac:dyDescent="0.25">
      <c r="A4033" s="86"/>
      <c r="B4033" s="86"/>
    </row>
    <row r="4034" spans="1:2" s="73" customFormat="1" x14ac:dyDescent="0.25">
      <c r="A4034" s="86"/>
      <c r="B4034" s="86"/>
    </row>
    <row r="4035" spans="1:2" s="73" customFormat="1" x14ac:dyDescent="0.25">
      <c r="A4035" s="86"/>
      <c r="B4035" s="86"/>
    </row>
    <row r="4036" spans="1:2" s="73" customFormat="1" x14ac:dyDescent="0.25">
      <c r="A4036" s="86"/>
      <c r="B4036" s="86"/>
    </row>
    <row r="4037" spans="1:2" s="73" customFormat="1" x14ac:dyDescent="0.25">
      <c r="A4037" s="86"/>
      <c r="B4037" s="86"/>
    </row>
    <row r="4038" spans="1:2" s="73" customFormat="1" x14ac:dyDescent="0.25">
      <c r="A4038" s="86"/>
      <c r="B4038" s="86"/>
    </row>
    <row r="4039" spans="1:2" s="73" customFormat="1" x14ac:dyDescent="0.25">
      <c r="A4039" s="86"/>
      <c r="B4039" s="86"/>
    </row>
    <row r="4040" spans="1:2" s="73" customFormat="1" x14ac:dyDescent="0.25">
      <c r="A4040" s="86"/>
      <c r="B4040" s="86"/>
    </row>
    <row r="4041" spans="1:2" s="73" customFormat="1" x14ac:dyDescent="0.25">
      <c r="A4041" s="86"/>
      <c r="B4041" s="86"/>
    </row>
    <row r="4042" spans="1:2" s="73" customFormat="1" x14ac:dyDescent="0.25">
      <c r="A4042" s="86"/>
      <c r="B4042" s="86"/>
    </row>
    <row r="4043" spans="1:2" s="73" customFormat="1" x14ac:dyDescent="0.25">
      <c r="A4043" s="86"/>
      <c r="B4043" s="86"/>
    </row>
    <row r="4044" spans="1:2" s="73" customFormat="1" x14ac:dyDescent="0.25">
      <c r="A4044" s="86"/>
      <c r="B4044" s="86"/>
    </row>
    <row r="4045" spans="1:2" s="73" customFormat="1" x14ac:dyDescent="0.25">
      <c r="A4045" s="86"/>
      <c r="B4045" s="86"/>
    </row>
    <row r="4046" spans="1:2" s="73" customFormat="1" x14ac:dyDescent="0.25">
      <c r="A4046" s="86"/>
      <c r="B4046" s="86"/>
    </row>
    <row r="4047" spans="1:2" s="73" customFormat="1" x14ac:dyDescent="0.25">
      <c r="A4047" s="86"/>
      <c r="B4047" s="86"/>
    </row>
    <row r="4048" spans="1:2" s="73" customFormat="1" x14ac:dyDescent="0.25">
      <c r="A4048" s="86"/>
      <c r="B4048" s="86"/>
    </row>
    <row r="4049" spans="1:2" s="73" customFormat="1" x14ac:dyDescent="0.25">
      <c r="A4049" s="86"/>
      <c r="B4049" s="86"/>
    </row>
    <row r="4050" spans="1:2" s="73" customFormat="1" x14ac:dyDescent="0.25">
      <c r="A4050" s="86"/>
      <c r="B4050" s="86"/>
    </row>
    <row r="4051" spans="1:2" s="73" customFormat="1" x14ac:dyDescent="0.25">
      <c r="A4051" s="86"/>
      <c r="B4051" s="86"/>
    </row>
    <row r="4052" spans="1:2" s="73" customFormat="1" x14ac:dyDescent="0.25">
      <c r="A4052" s="86"/>
      <c r="B4052" s="86"/>
    </row>
    <row r="4053" spans="1:2" s="73" customFormat="1" x14ac:dyDescent="0.25">
      <c r="A4053" s="86"/>
      <c r="B4053" s="86"/>
    </row>
    <row r="4054" spans="1:2" s="73" customFormat="1" x14ac:dyDescent="0.25">
      <c r="A4054" s="86"/>
      <c r="B4054" s="86"/>
    </row>
    <row r="4055" spans="1:2" s="73" customFormat="1" x14ac:dyDescent="0.25">
      <c r="A4055" s="86"/>
      <c r="B4055" s="86"/>
    </row>
    <row r="4056" spans="1:2" s="73" customFormat="1" x14ac:dyDescent="0.25">
      <c r="A4056" s="86"/>
      <c r="B4056" s="86"/>
    </row>
    <row r="4057" spans="1:2" s="73" customFormat="1" x14ac:dyDescent="0.25">
      <c r="A4057" s="86"/>
      <c r="B4057" s="86"/>
    </row>
    <row r="4058" spans="1:2" s="73" customFormat="1" x14ac:dyDescent="0.25">
      <c r="A4058" s="86"/>
      <c r="B4058" s="86"/>
    </row>
    <row r="4059" spans="1:2" s="73" customFormat="1" x14ac:dyDescent="0.25">
      <c r="A4059" s="86"/>
      <c r="B4059" s="86"/>
    </row>
    <row r="4060" spans="1:2" s="73" customFormat="1" x14ac:dyDescent="0.25">
      <c r="A4060" s="86"/>
      <c r="B4060" s="86"/>
    </row>
    <row r="4061" spans="1:2" s="73" customFormat="1" x14ac:dyDescent="0.25">
      <c r="A4061" s="86"/>
      <c r="B4061" s="86"/>
    </row>
    <row r="4062" spans="1:2" s="73" customFormat="1" x14ac:dyDescent="0.25">
      <c r="A4062" s="86"/>
      <c r="B4062" s="86"/>
    </row>
    <row r="4063" spans="1:2" s="73" customFormat="1" x14ac:dyDescent="0.25">
      <c r="A4063" s="86"/>
      <c r="B4063" s="86"/>
    </row>
    <row r="4064" spans="1:2" s="73" customFormat="1" x14ac:dyDescent="0.25">
      <c r="A4064" s="86"/>
      <c r="B4064" s="86"/>
    </row>
    <row r="4065" spans="1:2" s="73" customFormat="1" x14ac:dyDescent="0.25">
      <c r="A4065" s="86"/>
      <c r="B4065" s="86"/>
    </row>
    <row r="4066" spans="1:2" s="73" customFormat="1" x14ac:dyDescent="0.25">
      <c r="A4066" s="86"/>
      <c r="B4066" s="86"/>
    </row>
    <row r="4067" spans="1:2" s="73" customFormat="1" x14ac:dyDescent="0.25">
      <c r="A4067" s="86"/>
      <c r="B4067" s="86"/>
    </row>
    <row r="4068" spans="1:2" s="73" customFormat="1" x14ac:dyDescent="0.25">
      <c r="A4068" s="86"/>
      <c r="B4068" s="86"/>
    </row>
    <row r="4069" spans="1:2" s="73" customFormat="1" x14ac:dyDescent="0.25">
      <c r="A4069" s="86"/>
      <c r="B4069" s="86"/>
    </row>
    <row r="4070" spans="1:2" s="73" customFormat="1" x14ac:dyDescent="0.25">
      <c r="A4070" s="86"/>
      <c r="B4070" s="86"/>
    </row>
    <row r="4071" spans="1:2" s="73" customFormat="1" x14ac:dyDescent="0.25">
      <c r="A4071" s="86"/>
      <c r="B4071" s="86"/>
    </row>
    <row r="4072" spans="1:2" s="73" customFormat="1" x14ac:dyDescent="0.25">
      <c r="A4072" s="86"/>
      <c r="B4072" s="86"/>
    </row>
    <row r="4073" spans="1:2" s="73" customFormat="1" x14ac:dyDescent="0.25">
      <c r="A4073" s="86"/>
      <c r="B4073" s="86"/>
    </row>
    <row r="4074" spans="1:2" s="73" customFormat="1" x14ac:dyDescent="0.25">
      <c r="A4074" s="86"/>
      <c r="B4074" s="86"/>
    </row>
    <row r="4075" spans="1:2" s="73" customFormat="1" x14ac:dyDescent="0.25">
      <c r="A4075" s="86"/>
      <c r="B4075" s="86"/>
    </row>
    <row r="4076" spans="1:2" s="73" customFormat="1" x14ac:dyDescent="0.25">
      <c r="A4076" s="86"/>
      <c r="B4076" s="86"/>
    </row>
    <row r="4077" spans="1:2" s="73" customFormat="1" x14ac:dyDescent="0.25">
      <c r="A4077" s="86"/>
      <c r="B4077" s="86"/>
    </row>
    <row r="4078" spans="1:2" s="73" customFormat="1" x14ac:dyDescent="0.25">
      <c r="A4078" s="86"/>
      <c r="B4078" s="86"/>
    </row>
    <row r="4079" spans="1:2" s="73" customFormat="1" x14ac:dyDescent="0.25">
      <c r="A4079" s="86"/>
      <c r="B4079" s="86"/>
    </row>
    <row r="4080" spans="1:2" s="73" customFormat="1" x14ac:dyDescent="0.25">
      <c r="A4080" s="86"/>
      <c r="B4080" s="86"/>
    </row>
    <row r="4081" spans="1:2" s="73" customFormat="1" x14ac:dyDescent="0.25">
      <c r="A4081" s="86"/>
      <c r="B4081" s="86"/>
    </row>
    <row r="4082" spans="1:2" s="73" customFormat="1" x14ac:dyDescent="0.25">
      <c r="A4082" s="86"/>
      <c r="B4082" s="86"/>
    </row>
    <row r="4083" spans="1:2" s="73" customFormat="1" x14ac:dyDescent="0.25">
      <c r="A4083" s="86"/>
      <c r="B4083" s="86"/>
    </row>
    <row r="4084" spans="1:2" s="73" customFormat="1" x14ac:dyDescent="0.25">
      <c r="A4084" s="86"/>
      <c r="B4084" s="86"/>
    </row>
    <row r="4085" spans="1:2" s="73" customFormat="1" x14ac:dyDescent="0.25">
      <c r="A4085" s="86"/>
      <c r="B4085" s="86"/>
    </row>
    <row r="4086" spans="1:2" s="73" customFormat="1" x14ac:dyDescent="0.25">
      <c r="A4086" s="86"/>
      <c r="B4086" s="86"/>
    </row>
    <row r="4087" spans="1:2" s="73" customFormat="1" x14ac:dyDescent="0.25">
      <c r="A4087" s="86"/>
      <c r="B4087" s="86"/>
    </row>
    <row r="4088" spans="1:2" s="73" customFormat="1" x14ac:dyDescent="0.25">
      <c r="A4088" s="86"/>
      <c r="B4088" s="86"/>
    </row>
    <row r="4089" spans="1:2" s="73" customFormat="1" x14ac:dyDescent="0.25">
      <c r="A4089" s="86"/>
      <c r="B4089" s="86"/>
    </row>
    <row r="4090" spans="1:2" s="73" customFormat="1" x14ac:dyDescent="0.25">
      <c r="A4090" s="86"/>
      <c r="B4090" s="86"/>
    </row>
    <row r="4091" spans="1:2" s="73" customFormat="1" x14ac:dyDescent="0.25">
      <c r="A4091" s="86"/>
      <c r="B4091" s="86"/>
    </row>
    <row r="4092" spans="1:2" s="73" customFormat="1" x14ac:dyDescent="0.25">
      <c r="A4092" s="86"/>
      <c r="B4092" s="86"/>
    </row>
    <row r="4093" spans="1:2" s="73" customFormat="1" x14ac:dyDescent="0.25">
      <c r="A4093" s="86"/>
      <c r="B4093" s="86"/>
    </row>
    <row r="4094" spans="1:2" s="73" customFormat="1" x14ac:dyDescent="0.25">
      <c r="A4094" s="86"/>
      <c r="B4094" s="86"/>
    </row>
    <row r="4095" spans="1:2" s="73" customFormat="1" x14ac:dyDescent="0.25">
      <c r="A4095" s="86"/>
      <c r="B4095" s="86"/>
    </row>
    <row r="4096" spans="1:2" s="73" customFormat="1" x14ac:dyDescent="0.25">
      <c r="A4096" s="86"/>
      <c r="B4096" s="86"/>
    </row>
    <row r="4097" spans="1:2" s="73" customFormat="1" x14ac:dyDescent="0.25">
      <c r="A4097" s="86"/>
      <c r="B4097" s="86"/>
    </row>
    <row r="4098" spans="1:2" s="73" customFormat="1" x14ac:dyDescent="0.25">
      <c r="A4098" s="86"/>
      <c r="B4098" s="86"/>
    </row>
    <row r="4099" spans="1:2" s="73" customFormat="1" x14ac:dyDescent="0.25">
      <c r="A4099" s="86"/>
      <c r="B4099" s="86"/>
    </row>
    <row r="4100" spans="1:2" s="73" customFormat="1" x14ac:dyDescent="0.25">
      <c r="A4100" s="86"/>
      <c r="B4100" s="86"/>
    </row>
    <row r="4101" spans="1:2" s="73" customFormat="1" x14ac:dyDescent="0.25">
      <c r="A4101" s="86"/>
      <c r="B4101" s="86"/>
    </row>
    <row r="4102" spans="1:2" s="73" customFormat="1" x14ac:dyDescent="0.25">
      <c r="A4102" s="86"/>
      <c r="B4102" s="86"/>
    </row>
    <row r="4103" spans="1:2" s="73" customFormat="1" x14ac:dyDescent="0.25">
      <c r="A4103" s="86"/>
      <c r="B4103" s="86"/>
    </row>
    <row r="4104" spans="1:2" s="73" customFormat="1" x14ac:dyDescent="0.25">
      <c r="A4104" s="86"/>
      <c r="B4104" s="86"/>
    </row>
    <row r="4105" spans="1:2" s="73" customFormat="1" x14ac:dyDescent="0.25">
      <c r="A4105" s="86"/>
      <c r="B4105" s="86"/>
    </row>
    <row r="4106" spans="1:2" s="73" customFormat="1" x14ac:dyDescent="0.25">
      <c r="A4106" s="86"/>
      <c r="B4106" s="86"/>
    </row>
    <row r="4107" spans="1:2" s="73" customFormat="1" x14ac:dyDescent="0.25">
      <c r="A4107" s="86"/>
      <c r="B4107" s="86"/>
    </row>
    <row r="4108" spans="1:2" s="73" customFormat="1" x14ac:dyDescent="0.25">
      <c r="A4108" s="86"/>
      <c r="B4108" s="86"/>
    </row>
    <row r="4109" spans="1:2" s="73" customFormat="1" x14ac:dyDescent="0.25">
      <c r="A4109" s="86"/>
      <c r="B4109" s="86"/>
    </row>
    <row r="4110" spans="1:2" s="73" customFormat="1" x14ac:dyDescent="0.25">
      <c r="A4110" s="86"/>
      <c r="B4110" s="86"/>
    </row>
    <row r="4111" spans="1:2" s="73" customFormat="1" x14ac:dyDescent="0.25">
      <c r="A4111" s="86"/>
      <c r="B4111" s="86"/>
    </row>
    <row r="4112" spans="1:2" s="73" customFormat="1" x14ac:dyDescent="0.25">
      <c r="A4112" s="86"/>
      <c r="B4112" s="86"/>
    </row>
    <row r="4113" spans="1:2" s="73" customFormat="1" x14ac:dyDescent="0.25">
      <c r="A4113" s="86"/>
      <c r="B4113" s="86"/>
    </row>
    <row r="4114" spans="1:2" s="73" customFormat="1" x14ac:dyDescent="0.25">
      <c r="A4114" s="86"/>
      <c r="B4114" s="86"/>
    </row>
    <row r="4115" spans="1:2" s="73" customFormat="1" x14ac:dyDescent="0.25">
      <c r="A4115" s="86"/>
      <c r="B4115" s="86"/>
    </row>
    <row r="4116" spans="1:2" s="73" customFormat="1" x14ac:dyDescent="0.25">
      <c r="A4116" s="86"/>
      <c r="B4116" s="86"/>
    </row>
    <row r="4117" spans="1:2" s="73" customFormat="1" x14ac:dyDescent="0.25">
      <c r="A4117" s="86"/>
      <c r="B4117" s="86"/>
    </row>
    <row r="4118" spans="1:2" s="73" customFormat="1" x14ac:dyDescent="0.25">
      <c r="A4118" s="86"/>
      <c r="B4118" s="86"/>
    </row>
    <row r="4119" spans="1:2" s="73" customFormat="1" x14ac:dyDescent="0.25">
      <c r="A4119" s="86"/>
      <c r="B4119" s="86"/>
    </row>
    <row r="4120" spans="1:2" s="73" customFormat="1" x14ac:dyDescent="0.25">
      <c r="A4120" s="86"/>
      <c r="B4120" s="86"/>
    </row>
    <row r="4121" spans="1:2" s="73" customFormat="1" x14ac:dyDescent="0.25">
      <c r="A4121" s="86"/>
      <c r="B4121" s="86"/>
    </row>
    <row r="4122" spans="1:2" s="73" customFormat="1" x14ac:dyDescent="0.25">
      <c r="A4122" s="86"/>
      <c r="B4122" s="86"/>
    </row>
    <row r="4123" spans="1:2" s="73" customFormat="1" x14ac:dyDescent="0.25">
      <c r="A4123" s="86"/>
      <c r="B4123" s="86"/>
    </row>
    <row r="4124" spans="1:2" s="73" customFormat="1" x14ac:dyDescent="0.25">
      <c r="A4124" s="86"/>
      <c r="B4124" s="86"/>
    </row>
    <row r="4125" spans="1:2" s="73" customFormat="1" x14ac:dyDescent="0.25">
      <c r="A4125" s="86"/>
      <c r="B4125" s="86"/>
    </row>
    <row r="4126" spans="1:2" s="73" customFormat="1" x14ac:dyDescent="0.25">
      <c r="A4126" s="86"/>
      <c r="B4126" s="86"/>
    </row>
    <row r="4127" spans="1:2" s="73" customFormat="1" x14ac:dyDescent="0.25">
      <c r="A4127" s="86"/>
      <c r="B4127" s="86"/>
    </row>
    <row r="4128" spans="1:2" s="73" customFormat="1" x14ac:dyDescent="0.25">
      <c r="A4128" s="86"/>
      <c r="B4128" s="86"/>
    </row>
    <row r="4129" spans="1:2" s="73" customFormat="1" x14ac:dyDescent="0.25">
      <c r="A4129" s="86"/>
      <c r="B4129" s="86"/>
    </row>
    <row r="4130" spans="1:2" s="73" customFormat="1" x14ac:dyDescent="0.25">
      <c r="A4130" s="86"/>
      <c r="B4130" s="86"/>
    </row>
    <row r="4131" spans="1:2" s="73" customFormat="1" x14ac:dyDescent="0.25">
      <c r="A4131" s="86"/>
      <c r="B4131" s="86"/>
    </row>
    <row r="4132" spans="1:2" s="73" customFormat="1" x14ac:dyDescent="0.25">
      <c r="A4132" s="86"/>
      <c r="B4132" s="86"/>
    </row>
    <row r="4133" spans="1:2" s="73" customFormat="1" x14ac:dyDescent="0.25">
      <c r="A4133" s="86"/>
      <c r="B4133" s="86"/>
    </row>
    <row r="4134" spans="1:2" s="73" customFormat="1" x14ac:dyDescent="0.25">
      <c r="A4134" s="86"/>
      <c r="B4134" s="86"/>
    </row>
    <row r="4135" spans="1:2" s="73" customFormat="1" x14ac:dyDescent="0.25">
      <c r="A4135" s="86"/>
      <c r="B4135" s="86"/>
    </row>
    <row r="4136" spans="1:2" s="73" customFormat="1" x14ac:dyDescent="0.25">
      <c r="A4136" s="86"/>
      <c r="B4136" s="86"/>
    </row>
    <row r="4137" spans="1:2" s="73" customFormat="1" x14ac:dyDescent="0.25">
      <c r="A4137" s="86"/>
      <c r="B4137" s="86"/>
    </row>
    <row r="4138" spans="1:2" s="73" customFormat="1" x14ac:dyDescent="0.25">
      <c r="A4138" s="86"/>
      <c r="B4138" s="86"/>
    </row>
    <row r="4139" spans="1:2" s="73" customFormat="1" x14ac:dyDescent="0.25">
      <c r="A4139" s="86"/>
      <c r="B4139" s="86"/>
    </row>
    <row r="4140" spans="1:2" s="73" customFormat="1" x14ac:dyDescent="0.25">
      <c r="A4140" s="86"/>
      <c r="B4140" s="86"/>
    </row>
    <row r="4141" spans="1:2" s="73" customFormat="1" x14ac:dyDescent="0.25">
      <c r="A4141" s="86"/>
      <c r="B4141" s="86"/>
    </row>
    <row r="4142" spans="1:2" s="73" customFormat="1" x14ac:dyDescent="0.25">
      <c r="A4142" s="86"/>
      <c r="B4142" s="86"/>
    </row>
    <row r="4143" spans="1:2" s="73" customFormat="1" x14ac:dyDescent="0.25">
      <c r="A4143" s="86"/>
      <c r="B4143" s="86"/>
    </row>
    <row r="4144" spans="1:2" s="73" customFormat="1" x14ac:dyDescent="0.25">
      <c r="A4144" s="86"/>
      <c r="B4144" s="86"/>
    </row>
    <row r="4145" spans="1:2" s="73" customFormat="1" x14ac:dyDescent="0.25">
      <c r="A4145" s="86"/>
      <c r="B4145" s="86"/>
    </row>
    <row r="4146" spans="1:2" s="73" customFormat="1" x14ac:dyDescent="0.25">
      <c r="A4146" s="86"/>
      <c r="B4146" s="86"/>
    </row>
    <row r="4147" spans="1:2" s="73" customFormat="1" x14ac:dyDescent="0.25">
      <c r="A4147" s="86"/>
      <c r="B4147" s="86"/>
    </row>
    <row r="4148" spans="1:2" s="73" customFormat="1" x14ac:dyDescent="0.25">
      <c r="A4148" s="86"/>
      <c r="B4148" s="86"/>
    </row>
    <row r="4149" spans="1:2" s="73" customFormat="1" x14ac:dyDescent="0.25">
      <c r="A4149" s="86"/>
      <c r="B4149" s="86"/>
    </row>
    <row r="4150" spans="1:2" s="73" customFormat="1" x14ac:dyDescent="0.25">
      <c r="A4150" s="86"/>
      <c r="B4150" s="86"/>
    </row>
    <row r="4151" spans="1:2" s="73" customFormat="1" x14ac:dyDescent="0.25">
      <c r="A4151" s="86"/>
      <c r="B4151" s="86"/>
    </row>
    <row r="4152" spans="1:2" s="73" customFormat="1" x14ac:dyDescent="0.25">
      <c r="A4152" s="86"/>
      <c r="B4152" s="86"/>
    </row>
    <row r="4153" spans="1:2" s="73" customFormat="1" x14ac:dyDescent="0.25">
      <c r="A4153" s="86"/>
      <c r="B4153" s="86"/>
    </row>
    <row r="4154" spans="1:2" s="73" customFormat="1" x14ac:dyDescent="0.25">
      <c r="A4154" s="86"/>
      <c r="B4154" s="86"/>
    </row>
    <row r="4155" spans="1:2" s="73" customFormat="1" x14ac:dyDescent="0.25">
      <c r="A4155" s="86"/>
      <c r="B4155" s="86"/>
    </row>
    <row r="4156" spans="1:2" s="73" customFormat="1" x14ac:dyDescent="0.25">
      <c r="A4156" s="86"/>
      <c r="B4156" s="86"/>
    </row>
    <row r="4157" spans="1:2" s="73" customFormat="1" x14ac:dyDescent="0.25">
      <c r="A4157" s="86"/>
      <c r="B4157" s="86"/>
    </row>
    <row r="4158" spans="1:2" s="73" customFormat="1" x14ac:dyDescent="0.25">
      <c r="A4158" s="86"/>
      <c r="B4158" s="86"/>
    </row>
    <row r="4159" spans="1:2" s="73" customFormat="1" x14ac:dyDescent="0.25">
      <c r="A4159" s="86"/>
      <c r="B4159" s="86"/>
    </row>
    <row r="4160" spans="1:2" s="73" customFormat="1" x14ac:dyDescent="0.25">
      <c r="A4160" s="86"/>
      <c r="B4160" s="86"/>
    </row>
    <row r="4161" spans="1:2" s="73" customFormat="1" x14ac:dyDescent="0.25">
      <c r="A4161" s="86"/>
      <c r="B4161" s="86"/>
    </row>
    <row r="4162" spans="1:2" s="73" customFormat="1" x14ac:dyDescent="0.25">
      <c r="A4162" s="86"/>
      <c r="B4162" s="86"/>
    </row>
    <row r="4163" spans="1:2" s="73" customFormat="1" x14ac:dyDescent="0.25">
      <c r="A4163" s="86"/>
      <c r="B4163" s="86"/>
    </row>
    <row r="4164" spans="1:2" s="73" customFormat="1" x14ac:dyDescent="0.25">
      <c r="A4164" s="86"/>
      <c r="B4164" s="86"/>
    </row>
    <row r="4165" spans="1:2" s="73" customFormat="1" x14ac:dyDescent="0.25">
      <c r="A4165" s="86"/>
      <c r="B4165" s="86"/>
    </row>
    <row r="4166" spans="1:2" s="73" customFormat="1" x14ac:dyDescent="0.25">
      <c r="A4166" s="86"/>
      <c r="B4166" s="86"/>
    </row>
    <row r="4167" spans="1:2" s="73" customFormat="1" x14ac:dyDescent="0.25">
      <c r="A4167" s="86"/>
      <c r="B4167" s="86"/>
    </row>
    <row r="4168" spans="1:2" s="73" customFormat="1" x14ac:dyDescent="0.25">
      <c r="A4168" s="86"/>
      <c r="B4168" s="86"/>
    </row>
    <row r="4169" spans="1:2" s="73" customFormat="1" x14ac:dyDescent="0.25">
      <c r="A4169" s="86"/>
      <c r="B4169" s="86"/>
    </row>
    <row r="4170" spans="1:2" s="73" customFormat="1" x14ac:dyDescent="0.25">
      <c r="A4170" s="86"/>
      <c r="B4170" s="86"/>
    </row>
    <row r="4171" spans="1:2" s="73" customFormat="1" x14ac:dyDescent="0.25">
      <c r="A4171" s="86"/>
      <c r="B4171" s="86"/>
    </row>
    <row r="4172" spans="1:2" s="73" customFormat="1" x14ac:dyDescent="0.25">
      <c r="A4172" s="86"/>
      <c r="B4172" s="86"/>
    </row>
    <row r="4173" spans="1:2" s="73" customFormat="1" x14ac:dyDescent="0.25">
      <c r="A4173" s="86"/>
      <c r="B4173" s="86"/>
    </row>
    <row r="4174" spans="1:2" s="73" customFormat="1" x14ac:dyDescent="0.25">
      <c r="A4174" s="86"/>
      <c r="B4174" s="86"/>
    </row>
    <row r="4175" spans="1:2" s="73" customFormat="1" x14ac:dyDescent="0.25">
      <c r="A4175" s="86"/>
      <c r="B4175" s="86"/>
    </row>
    <row r="4176" spans="1:2" s="73" customFormat="1" x14ac:dyDescent="0.25">
      <c r="A4176" s="86"/>
      <c r="B4176" s="86"/>
    </row>
    <row r="4177" spans="1:2" s="73" customFormat="1" x14ac:dyDescent="0.25">
      <c r="A4177" s="86"/>
      <c r="B4177" s="86"/>
    </row>
    <row r="4178" spans="1:2" s="73" customFormat="1" x14ac:dyDescent="0.25">
      <c r="A4178" s="86"/>
      <c r="B4178" s="86"/>
    </row>
    <row r="4179" spans="1:2" s="73" customFormat="1" x14ac:dyDescent="0.25">
      <c r="A4179" s="86"/>
      <c r="B4179" s="86"/>
    </row>
    <row r="4180" spans="1:2" s="73" customFormat="1" x14ac:dyDescent="0.25">
      <c r="A4180" s="86"/>
      <c r="B4180" s="86"/>
    </row>
    <row r="4181" spans="1:2" s="73" customFormat="1" x14ac:dyDescent="0.25">
      <c r="A4181" s="86"/>
      <c r="B4181" s="86"/>
    </row>
    <row r="4182" spans="1:2" s="73" customFormat="1" x14ac:dyDescent="0.25">
      <c r="A4182" s="86"/>
      <c r="B4182" s="86"/>
    </row>
    <row r="4183" spans="1:2" s="73" customFormat="1" x14ac:dyDescent="0.25">
      <c r="A4183" s="86"/>
      <c r="B4183" s="86"/>
    </row>
    <row r="4184" spans="1:2" s="73" customFormat="1" x14ac:dyDescent="0.25">
      <c r="A4184" s="86"/>
      <c r="B4184" s="86"/>
    </row>
    <row r="4185" spans="1:2" s="73" customFormat="1" x14ac:dyDescent="0.25">
      <c r="A4185" s="86"/>
      <c r="B4185" s="86"/>
    </row>
    <row r="4186" spans="1:2" s="73" customFormat="1" x14ac:dyDescent="0.25">
      <c r="A4186" s="86"/>
      <c r="B4186" s="86"/>
    </row>
    <row r="4187" spans="1:2" s="73" customFormat="1" x14ac:dyDescent="0.25">
      <c r="A4187" s="86"/>
      <c r="B4187" s="86"/>
    </row>
    <row r="4188" spans="1:2" s="73" customFormat="1" x14ac:dyDescent="0.25">
      <c r="A4188" s="86"/>
      <c r="B4188" s="86"/>
    </row>
    <row r="4189" spans="1:2" s="73" customFormat="1" x14ac:dyDescent="0.25">
      <c r="A4189" s="86"/>
      <c r="B4189" s="86"/>
    </row>
    <row r="4190" spans="1:2" s="73" customFormat="1" x14ac:dyDescent="0.25">
      <c r="A4190" s="86"/>
      <c r="B4190" s="86"/>
    </row>
    <row r="4191" spans="1:2" s="73" customFormat="1" x14ac:dyDescent="0.25">
      <c r="A4191" s="86"/>
      <c r="B4191" s="86"/>
    </row>
    <row r="4192" spans="1:2" s="73" customFormat="1" x14ac:dyDescent="0.25">
      <c r="A4192" s="86"/>
      <c r="B4192" s="86"/>
    </row>
    <row r="4193" spans="1:2" s="73" customFormat="1" x14ac:dyDescent="0.25">
      <c r="A4193" s="86"/>
      <c r="B4193" s="86"/>
    </row>
    <row r="4194" spans="1:2" s="73" customFormat="1" x14ac:dyDescent="0.25">
      <c r="A4194" s="86"/>
      <c r="B4194" s="86"/>
    </row>
    <row r="4195" spans="1:2" s="73" customFormat="1" x14ac:dyDescent="0.25">
      <c r="A4195" s="86"/>
      <c r="B4195" s="86"/>
    </row>
    <row r="4196" spans="1:2" s="73" customFormat="1" x14ac:dyDescent="0.25">
      <c r="A4196" s="86"/>
      <c r="B4196" s="86"/>
    </row>
    <row r="4197" spans="1:2" s="73" customFormat="1" x14ac:dyDescent="0.25">
      <c r="A4197" s="86"/>
      <c r="B4197" s="86"/>
    </row>
    <row r="4198" spans="1:2" s="73" customFormat="1" x14ac:dyDescent="0.25">
      <c r="A4198" s="86"/>
      <c r="B4198" s="86"/>
    </row>
    <row r="4199" spans="1:2" s="73" customFormat="1" x14ac:dyDescent="0.25">
      <c r="A4199" s="86"/>
      <c r="B4199" s="86"/>
    </row>
    <row r="4200" spans="1:2" s="73" customFormat="1" x14ac:dyDescent="0.25">
      <c r="A4200" s="86"/>
      <c r="B4200" s="86"/>
    </row>
    <row r="4201" spans="1:2" s="73" customFormat="1" x14ac:dyDescent="0.25">
      <c r="A4201" s="86"/>
      <c r="B4201" s="86"/>
    </row>
    <row r="4202" spans="1:2" s="73" customFormat="1" x14ac:dyDescent="0.25">
      <c r="A4202" s="86"/>
      <c r="B4202" s="86"/>
    </row>
    <row r="4203" spans="1:2" s="73" customFormat="1" x14ac:dyDescent="0.25">
      <c r="A4203" s="86"/>
      <c r="B4203" s="86"/>
    </row>
    <row r="4204" spans="1:2" s="73" customFormat="1" x14ac:dyDescent="0.25">
      <c r="A4204" s="86"/>
      <c r="B4204" s="86"/>
    </row>
    <row r="4205" spans="1:2" s="73" customFormat="1" x14ac:dyDescent="0.25">
      <c r="A4205" s="86"/>
      <c r="B4205" s="86"/>
    </row>
    <row r="4206" spans="1:2" s="73" customFormat="1" x14ac:dyDescent="0.25">
      <c r="A4206" s="86"/>
      <c r="B4206" s="86"/>
    </row>
    <row r="4207" spans="1:2" s="73" customFormat="1" x14ac:dyDescent="0.25">
      <c r="A4207" s="86"/>
      <c r="B4207" s="86"/>
    </row>
    <row r="4208" spans="1:2" s="73" customFormat="1" x14ac:dyDescent="0.25">
      <c r="A4208" s="86"/>
      <c r="B4208" s="86"/>
    </row>
    <row r="4209" spans="1:2" s="73" customFormat="1" x14ac:dyDescent="0.25">
      <c r="A4209" s="86"/>
      <c r="B4209" s="86"/>
    </row>
    <row r="4210" spans="1:2" s="73" customFormat="1" x14ac:dyDescent="0.25">
      <c r="A4210" s="86"/>
      <c r="B4210" s="86"/>
    </row>
    <row r="4211" spans="1:2" s="73" customFormat="1" x14ac:dyDescent="0.25">
      <c r="A4211" s="86"/>
      <c r="B4211" s="86"/>
    </row>
    <row r="4212" spans="1:2" s="73" customFormat="1" x14ac:dyDescent="0.25">
      <c r="A4212" s="86"/>
      <c r="B4212" s="86"/>
    </row>
    <row r="4213" spans="1:2" s="73" customFormat="1" x14ac:dyDescent="0.25">
      <c r="A4213" s="86"/>
      <c r="B4213" s="86"/>
    </row>
    <row r="4214" spans="1:2" s="73" customFormat="1" x14ac:dyDescent="0.25">
      <c r="A4214" s="86"/>
      <c r="B4214" s="86"/>
    </row>
    <row r="4215" spans="1:2" s="73" customFormat="1" x14ac:dyDescent="0.25">
      <c r="A4215" s="86"/>
      <c r="B4215" s="86"/>
    </row>
    <row r="4216" spans="1:2" s="73" customFormat="1" x14ac:dyDescent="0.25">
      <c r="A4216" s="86"/>
      <c r="B4216" s="86"/>
    </row>
    <row r="4217" spans="1:2" s="73" customFormat="1" x14ac:dyDescent="0.25">
      <c r="A4217" s="86"/>
      <c r="B4217" s="86"/>
    </row>
    <row r="4218" spans="1:2" s="73" customFormat="1" x14ac:dyDescent="0.25">
      <c r="A4218" s="86"/>
      <c r="B4218" s="86"/>
    </row>
    <row r="4219" spans="1:2" s="73" customFormat="1" x14ac:dyDescent="0.25">
      <c r="A4219" s="86"/>
      <c r="B4219" s="86"/>
    </row>
    <row r="4220" spans="1:2" s="73" customFormat="1" x14ac:dyDescent="0.25">
      <c r="A4220" s="86"/>
      <c r="B4220" s="86"/>
    </row>
    <row r="4221" spans="1:2" s="73" customFormat="1" x14ac:dyDescent="0.25">
      <c r="A4221" s="86"/>
      <c r="B4221" s="86"/>
    </row>
    <row r="4222" spans="1:2" s="73" customFormat="1" x14ac:dyDescent="0.25">
      <c r="A4222" s="86"/>
      <c r="B4222" s="86"/>
    </row>
    <row r="4223" spans="1:2" s="73" customFormat="1" x14ac:dyDescent="0.25">
      <c r="A4223" s="86"/>
      <c r="B4223" s="86"/>
    </row>
    <row r="4224" spans="1:2" s="73" customFormat="1" x14ac:dyDescent="0.25">
      <c r="A4224" s="86"/>
      <c r="B4224" s="86"/>
    </row>
    <row r="4225" spans="1:2" s="73" customFormat="1" x14ac:dyDescent="0.25">
      <c r="A4225" s="86"/>
      <c r="B4225" s="86"/>
    </row>
    <row r="4226" spans="1:2" s="73" customFormat="1" x14ac:dyDescent="0.25">
      <c r="A4226" s="86"/>
      <c r="B4226" s="86"/>
    </row>
    <row r="4227" spans="1:2" s="73" customFormat="1" x14ac:dyDescent="0.25">
      <c r="A4227" s="86"/>
      <c r="B4227" s="86"/>
    </row>
    <row r="4228" spans="1:2" s="73" customFormat="1" x14ac:dyDescent="0.25">
      <c r="A4228" s="86"/>
      <c r="B4228" s="86"/>
    </row>
    <row r="4229" spans="1:2" s="73" customFormat="1" x14ac:dyDescent="0.25">
      <c r="A4229" s="86"/>
      <c r="B4229" s="86"/>
    </row>
    <row r="4230" spans="1:2" s="73" customFormat="1" x14ac:dyDescent="0.25">
      <c r="A4230" s="86"/>
      <c r="B4230" s="86"/>
    </row>
    <row r="4231" spans="1:2" s="73" customFormat="1" x14ac:dyDescent="0.25">
      <c r="A4231" s="86"/>
      <c r="B4231" s="86"/>
    </row>
    <row r="4232" spans="1:2" s="73" customFormat="1" x14ac:dyDescent="0.25">
      <c r="A4232" s="86"/>
      <c r="B4232" s="86"/>
    </row>
    <row r="4233" spans="1:2" s="73" customFormat="1" x14ac:dyDescent="0.25">
      <c r="A4233" s="86"/>
      <c r="B4233" s="86"/>
    </row>
    <row r="4234" spans="1:2" s="73" customFormat="1" x14ac:dyDescent="0.25">
      <c r="A4234" s="86"/>
      <c r="B4234" s="86"/>
    </row>
    <row r="4235" spans="1:2" s="73" customFormat="1" x14ac:dyDescent="0.25">
      <c r="A4235" s="86"/>
      <c r="B4235" s="86"/>
    </row>
    <row r="4236" spans="1:2" s="73" customFormat="1" x14ac:dyDescent="0.25">
      <c r="A4236" s="86"/>
      <c r="B4236" s="86"/>
    </row>
    <row r="4237" spans="1:2" s="73" customFormat="1" x14ac:dyDescent="0.25">
      <c r="A4237" s="86"/>
      <c r="B4237" s="86"/>
    </row>
    <row r="4238" spans="1:2" s="73" customFormat="1" x14ac:dyDescent="0.25">
      <c r="A4238" s="86"/>
      <c r="B4238" s="86"/>
    </row>
    <row r="4239" spans="1:2" s="73" customFormat="1" x14ac:dyDescent="0.25">
      <c r="A4239" s="86"/>
      <c r="B4239" s="86"/>
    </row>
    <row r="4240" spans="1:2" s="73" customFormat="1" x14ac:dyDescent="0.25">
      <c r="A4240" s="86"/>
      <c r="B4240" s="86"/>
    </row>
    <row r="4241" spans="1:2" s="73" customFormat="1" x14ac:dyDescent="0.25">
      <c r="A4241" s="86"/>
      <c r="B4241" s="86"/>
    </row>
    <row r="4242" spans="1:2" s="73" customFormat="1" x14ac:dyDescent="0.25">
      <c r="A4242" s="86"/>
      <c r="B4242" s="86"/>
    </row>
    <row r="4243" spans="1:2" s="73" customFormat="1" x14ac:dyDescent="0.25">
      <c r="A4243" s="86"/>
      <c r="B4243" s="86"/>
    </row>
    <row r="4244" spans="1:2" s="73" customFormat="1" x14ac:dyDescent="0.25">
      <c r="A4244" s="86"/>
      <c r="B4244" s="86"/>
    </row>
    <row r="4245" spans="1:2" s="73" customFormat="1" x14ac:dyDescent="0.25">
      <c r="A4245" s="86"/>
      <c r="B4245" s="86"/>
    </row>
    <row r="4246" spans="1:2" s="73" customFormat="1" x14ac:dyDescent="0.25">
      <c r="A4246" s="86"/>
      <c r="B4246" s="86"/>
    </row>
    <row r="4247" spans="1:2" s="73" customFormat="1" x14ac:dyDescent="0.25">
      <c r="A4247" s="86"/>
      <c r="B4247" s="86"/>
    </row>
    <row r="4248" spans="1:2" s="73" customFormat="1" x14ac:dyDescent="0.25">
      <c r="A4248" s="86"/>
      <c r="B4248" s="86"/>
    </row>
    <row r="4249" spans="1:2" s="73" customFormat="1" x14ac:dyDescent="0.25">
      <c r="A4249" s="86"/>
      <c r="B4249" s="86"/>
    </row>
    <row r="4250" spans="1:2" s="73" customFormat="1" x14ac:dyDescent="0.25">
      <c r="A4250" s="86"/>
      <c r="B4250" s="86"/>
    </row>
    <row r="4251" spans="1:2" s="73" customFormat="1" x14ac:dyDescent="0.25">
      <c r="A4251" s="86"/>
      <c r="B4251" s="86"/>
    </row>
    <row r="4252" spans="1:2" s="73" customFormat="1" x14ac:dyDescent="0.25">
      <c r="A4252" s="86"/>
      <c r="B4252" s="86"/>
    </row>
    <row r="4253" spans="1:2" s="73" customFormat="1" x14ac:dyDescent="0.25">
      <c r="A4253" s="86"/>
      <c r="B4253" s="86"/>
    </row>
    <row r="4254" spans="1:2" s="73" customFormat="1" x14ac:dyDescent="0.25">
      <c r="A4254" s="86"/>
      <c r="B4254" s="86"/>
    </row>
    <row r="4255" spans="1:2" s="73" customFormat="1" x14ac:dyDescent="0.25">
      <c r="A4255" s="86"/>
      <c r="B4255" s="86"/>
    </row>
    <row r="4256" spans="1:2" s="73" customFormat="1" x14ac:dyDescent="0.25">
      <c r="A4256" s="86"/>
      <c r="B4256" s="86"/>
    </row>
    <row r="4257" spans="1:2" s="73" customFormat="1" x14ac:dyDescent="0.25">
      <c r="A4257" s="86"/>
      <c r="B4257" s="86"/>
    </row>
    <row r="4258" spans="1:2" s="73" customFormat="1" x14ac:dyDescent="0.25">
      <c r="A4258" s="86"/>
      <c r="B4258" s="86"/>
    </row>
    <row r="4259" spans="1:2" s="73" customFormat="1" x14ac:dyDescent="0.25">
      <c r="A4259" s="86"/>
      <c r="B4259" s="86"/>
    </row>
    <row r="4260" spans="1:2" s="73" customFormat="1" x14ac:dyDescent="0.25">
      <c r="A4260" s="86"/>
      <c r="B4260" s="86"/>
    </row>
    <row r="4261" spans="1:2" s="73" customFormat="1" x14ac:dyDescent="0.25">
      <c r="A4261" s="86"/>
      <c r="B4261" s="86"/>
    </row>
    <row r="4262" spans="1:2" s="73" customFormat="1" x14ac:dyDescent="0.25">
      <c r="A4262" s="86"/>
      <c r="B4262" s="86"/>
    </row>
    <row r="4263" spans="1:2" s="73" customFormat="1" x14ac:dyDescent="0.25">
      <c r="A4263" s="86"/>
      <c r="B4263" s="86"/>
    </row>
    <row r="4264" spans="1:2" s="73" customFormat="1" x14ac:dyDescent="0.25">
      <c r="A4264" s="86"/>
      <c r="B4264" s="86"/>
    </row>
    <row r="4265" spans="1:2" s="73" customFormat="1" x14ac:dyDescent="0.25">
      <c r="A4265" s="86"/>
      <c r="B4265" s="86"/>
    </row>
    <row r="4266" spans="1:2" s="73" customFormat="1" x14ac:dyDescent="0.25">
      <c r="A4266" s="86"/>
      <c r="B4266" s="86"/>
    </row>
    <row r="4267" spans="1:2" s="73" customFormat="1" x14ac:dyDescent="0.25">
      <c r="A4267" s="86"/>
      <c r="B4267" s="86"/>
    </row>
    <row r="4268" spans="1:2" s="73" customFormat="1" x14ac:dyDescent="0.25">
      <c r="A4268" s="86"/>
      <c r="B4268" s="86"/>
    </row>
    <row r="4269" spans="1:2" s="73" customFormat="1" x14ac:dyDescent="0.25">
      <c r="A4269" s="86"/>
      <c r="B4269" s="86"/>
    </row>
    <row r="4270" spans="1:2" s="73" customFormat="1" x14ac:dyDescent="0.25">
      <c r="A4270" s="86"/>
      <c r="B4270" s="86"/>
    </row>
    <row r="4271" spans="1:2" s="73" customFormat="1" x14ac:dyDescent="0.25">
      <c r="A4271" s="86"/>
      <c r="B4271" s="86"/>
    </row>
    <row r="4272" spans="1:2" s="73" customFormat="1" x14ac:dyDescent="0.25">
      <c r="A4272" s="86"/>
      <c r="B4272" s="86"/>
    </row>
    <row r="4273" spans="1:2" s="73" customFormat="1" x14ac:dyDescent="0.25">
      <c r="A4273" s="86"/>
      <c r="B4273" s="86"/>
    </row>
    <row r="4274" spans="1:2" s="73" customFormat="1" x14ac:dyDescent="0.25">
      <c r="A4274" s="86"/>
      <c r="B4274" s="86"/>
    </row>
    <row r="4275" spans="1:2" s="73" customFormat="1" x14ac:dyDescent="0.25">
      <c r="A4275" s="86"/>
      <c r="B4275" s="86"/>
    </row>
    <row r="4276" spans="1:2" s="73" customFormat="1" x14ac:dyDescent="0.25">
      <c r="A4276" s="86"/>
      <c r="B4276" s="86"/>
    </row>
    <row r="4277" spans="1:2" s="73" customFormat="1" x14ac:dyDescent="0.25">
      <c r="A4277" s="86"/>
      <c r="B4277" s="86"/>
    </row>
    <row r="4278" spans="1:2" s="73" customFormat="1" x14ac:dyDescent="0.25">
      <c r="A4278" s="86"/>
      <c r="B4278" s="86"/>
    </row>
    <row r="4279" spans="1:2" s="73" customFormat="1" x14ac:dyDescent="0.25">
      <c r="A4279" s="86"/>
      <c r="B4279" s="86"/>
    </row>
    <row r="4280" spans="1:2" s="73" customFormat="1" x14ac:dyDescent="0.25">
      <c r="A4280" s="86"/>
      <c r="B4280" s="86"/>
    </row>
    <row r="4281" spans="1:2" s="73" customFormat="1" x14ac:dyDescent="0.25">
      <c r="A4281" s="86"/>
      <c r="B4281" s="86"/>
    </row>
    <row r="4282" spans="1:2" s="73" customFormat="1" x14ac:dyDescent="0.25">
      <c r="A4282" s="86"/>
      <c r="B4282" s="86"/>
    </row>
    <row r="4283" spans="1:2" s="73" customFormat="1" x14ac:dyDescent="0.25">
      <c r="A4283" s="86"/>
      <c r="B4283" s="86"/>
    </row>
    <row r="4284" spans="1:2" s="73" customFormat="1" x14ac:dyDescent="0.25">
      <c r="A4284" s="86"/>
      <c r="B4284" s="86"/>
    </row>
    <row r="4285" spans="1:2" s="73" customFormat="1" x14ac:dyDescent="0.25">
      <c r="A4285" s="86"/>
      <c r="B4285" s="86"/>
    </row>
    <row r="4286" spans="1:2" s="73" customFormat="1" x14ac:dyDescent="0.25">
      <c r="A4286" s="86"/>
      <c r="B4286" s="86"/>
    </row>
    <row r="4287" spans="1:2" s="73" customFormat="1" x14ac:dyDescent="0.25">
      <c r="A4287" s="86"/>
      <c r="B4287" s="86"/>
    </row>
    <row r="4288" spans="1:2" s="73" customFormat="1" x14ac:dyDescent="0.25">
      <c r="A4288" s="86"/>
      <c r="B4288" s="86"/>
    </row>
    <row r="4289" spans="1:3" s="73" customFormat="1" x14ac:dyDescent="0.25">
      <c r="A4289" s="86"/>
      <c r="B4289" s="86"/>
    </row>
    <row r="4290" spans="1:3" s="73" customFormat="1" x14ac:dyDescent="0.25">
      <c r="A4290" s="86"/>
      <c r="B4290" s="86"/>
    </row>
    <row r="4291" spans="1:3" s="73" customFormat="1" x14ac:dyDescent="0.25">
      <c r="A4291" s="86"/>
      <c r="B4291" s="86"/>
    </row>
    <row r="4292" spans="1:3" s="73" customFormat="1" x14ac:dyDescent="0.25">
      <c r="A4292" s="86"/>
      <c r="B4292" s="86"/>
    </row>
    <row r="4293" spans="1:3" s="73" customFormat="1" x14ac:dyDescent="0.25">
      <c r="A4293" s="86"/>
      <c r="B4293" s="86"/>
    </row>
    <row r="4294" spans="1:3" s="73" customFormat="1" x14ac:dyDescent="0.25">
      <c r="A4294" s="86"/>
      <c r="B4294" s="86"/>
    </row>
    <row r="4295" spans="1:3" s="73" customFormat="1" x14ac:dyDescent="0.25">
      <c r="A4295" s="86"/>
      <c r="B4295" s="86"/>
    </row>
    <row r="4296" spans="1:3" s="73" customFormat="1" x14ac:dyDescent="0.25">
      <c r="A4296" s="86"/>
      <c r="B4296" s="86"/>
    </row>
    <row r="4297" spans="1:3" x14ac:dyDescent="0.2">
      <c r="A4297" s="86"/>
      <c r="B4297" s="86"/>
      <c r="C4297" s="73"/>
    </row>
    <row r="4298" spans="1:3" x14ac:dyDescent="0.2">
      <c r="A4298" s="86"/>
      <c r="B4298" s="86"/>
      <c r="C4298" s="73"/>
    </row>
    <row r="4299" spans="1:3" x14ac:dyDescent="0.2">
      <c r="A4299" s="86"/>
      <c r="B4299" s="86"/>
      <c r="C4299" s="73"/>
    </row>
    <row r="4300" spans="1:3" x14ac:dyDescent="0.2">
      <c r="A4300" s="86"/>
      <c r="B4300" s="86"/>
      <c r="C4300" s="73"/>
    </row>
  </sheetData>
  <mergeCells count="5">
    <mergeCell ref="A1:C1"/>
    <mergeCell ref="A4:C4"/>
    <mergeCell ref="A5:C5"/>
    <mergeCell ref="A6:C6"/>
    <mergeCell ref="A8:C8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5</vt:i4>
      </vt:variant>
    </vt:vector>
  </HeadingPairs>
  <TitlesOfParts>
    <vt:vector size="32" baseType="lpstr">
      <vt:lpstr>публ.обяз</vt:lpstr>
      <vt:lpstr>верх.пред</vt:lpstr>
      <vt:lpstr>пр1</vt:lpstr>
      <vt:lpstr>пр2</vt:lpstr>
      <vt:lpstr>3</vt:lpstr>
      <vt:lpstr>4..</vt:lpstr>
      <vt:lpstr>5.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15.1</vt:lpstr>
      <vt:lpstr>15.2</vt:lpstr>
      <vt:lpstr>15.3.</vt:lpstr>
      <vt:lpstr>15.4</vt:lpstr>
      <vt:lpstr>15.5</vt:lpstr>
      <vt:lpstr>16.1</vt:lpstr>
      <vt:lpstr>16.2</vt:lpstr>
      <vt:lpstr>16.3.</vt:lpstr>
      <vt:lpstr>16.4</vt:lpstr>
      <vt:lpstr>16.5</vt:lpstr>
      <vt:lpstr>17</vt:lpstr>
      <vt:lpstr>'11'!Область_печати</vt:lpstr>
      <vt:lpstr>'13'!Область_печати</vt:lpstr>
      <vt:lpstr>'4..'!Область_печати</vt:lpstr>
      <vt:lpstr>'5.'!Область_печати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2019-01-21T11:25:04Z</dcterms:modified>
</cp:coreProperties>
</file>