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6" windowWidth="19416" windowHeight="9576" tabRatio="885"/>
  </bookViews>
  <sheets>
    <sheet name="2022-2024" sheetId="9" r:id="rId1"/>
  </sheets>
  <definedNames>
    <definedName name="_xlnm.Print_Titles" localSheetId="0">'2022-2024'!$A:$B</definedName>
  </definedNames>
  <calcPr calcId="144525"/>
</workbook>
</file>

<file path=xl/calcChain.xml><?xml version="1.0" encoding="utf-8"?>
<calcChain xmlns="http://schemas.openxmlformats.org/spreadsheetml/2006/main">
  <c r="AO17" i="9" l="1"/>
  <c r="AN9" i="9"/>
  <c r="AN10" i="9"/>
  <c r="AN11" i="9"/>
  <c r="AN12" i="9"/>
  <c r="AN13" i="9"/>
  <c r="AN14" i="9"/>
  <c r="AN15" i="9"/>
  <c r="AN16" i="9"/>
  <c r="AN17" i="9"/>
  <c r="AN8" i="9"/>
  <c r="J8" i="9"/>
  <c r="I8" i="9"/>
  <c r="G9" i="9"/>
  <c r="G10" i="9"/>
  <c r="G11" i="9"/>
  <c r="G12" i="9"/>
  <c r="G13" i="9"/>
  <c r="G14" i="9"/>
  <c r="G15" i="9"/>
  <c r="G16" i="9"/>
  <c r="G17" i="9"/>
  <c r="G8" i="9"/>
  <c r="E9" i="9"/>
  <c r="E10" i="9"/>
  <c r="E11" i="9"/>
  <c r="E12" i="9"/>
  <c r="E13" i="9"/>
  <c r="E14" i="9"/>
  <c r="E15" i="9"/>
  <c r="E16" i="9"/>
  <c r="E17" i="9"/>
  <c r="E8" i="9"/>
  <c r="F9" i="9"/>
  <c r="F10" i="9"/>
  <c r="F11" i="9"/>
  <c r="F12" i="9"/>
  <c r="F13" i="9"/>
  <c r="F14" i="9"/>
  <c r="F15" i="9"/>
  <c r="F16" i="9"/>
  <c r="F17" i="9"/>
  <c r="F8" i="9"/>
  <c r="E18" i="9" l="1"/>
  <c r="AI18" i="9"/>
  <c r="AK9" i="9" l="1"/>
  <c r="AK10" i="9"/>
  <c r="AK11" i="9"/>
  <c r="AK12" i="9"/>
  <c r="AK13" i="9"/>
  <c r="AK14" i="9"/>
  <c r="AK15" i="9"/>
  <c r="AK16" i="9"/>
  <c r="AK17" i="9"/>
  <c r="AK8" i="9"/>
  <c r="AL11" i="9"/>
  <c r="AM9" i="9"/>
  <c r="AM10" i="9"/>
  <c r="AM11" i="9"/>
  <c r="AM12" i="9"/>
  <c r="AM13" i="9"/>
  <c r="AM14" i="9"/>
  <c r="AM15" i="9"/>
  <c r="AM16" i="9"/>
  <c r="AM17" i="9"/>
  <c r="AM8" i="9"/>
  <c r="AL9" i="9"/>
  <c r="AL10" i="9"/>
  <c r="AL12" i="9"/>
  <c r="AL13" i="9"/>
  <c r="AL14" i="9"/>
  <c r="AL15" i="9"/>
  <c r="AL16" i="9"/>
  <c r="AL17" i="9"/>
  <c r="AL8" i="9"/>
  <c r="F18" i="9" l="1"/>
  <c r="G18" i="9"/>
  <c r="K18" i="9"/>
  <c r="L18" i="9"/>
  <c r="M18" i="9"/>
  <c r="N17" i="9" s="1"/>
  <c r="O18" i="9"/>
  <c r="Q17" i="9" s="1"/>
  <c r="R18" i="9"/>
  <c r="S18" i="9"/>
  <c r="T18" i="9"/>
  <c r="U13" i="9" s="1"/>
  <c r="V18" i="9"/>
  <c r="X17" i="9" s="1"/>
  <c r="Y18" i="9"/>
  <c r="Z18" i="9"/>
  <c r="AA18" i="9"/>
  <c r="AB14" i="9" s="1"/>
  <c r="AC18" i="9"/>
  <c r="AE17" i="9" s="1"/>
  <c r="AF18" i="9"/>
  <c r="AG18" i="9"/>
  <c r="AH18" i="9"/>
  <c r="AL18" i="9"/>
  <c r="AM18" i="9"/>
  <c r="AN18" i="9"/>
  <c r="D18" i="9"/>
  <c r="W8" i="9"/>
  <c r="C18" i="9"/>
  <c r="AO18" i="9"/>
  <c r="AJ17" i="9"/>
  <c r="W17" i="9"/>
  <c r="P17" i="9"/>
  <c r="H17" i="9"/>
  <c r="AJ16" i="9"/>
  <c r="AD16" i="9"/>
  <c r="W16" i="9"/>
  <c r="P16" i="9"/>
  <c r="J16" i="9"/>
  <c r="I16" i="9"/>
  <c r="H16" i="9"/>
  <c r="AJ15" i="9"/>
  <c r="AD15" i="9"/>
  <c r="W15" i="9"/>
  <c r="P15" i="9"/>
  <c r="J15" i="9"/>
  <c r="I15" i="9"/>
  <c r="H15" i="9"/>
  <c r="AJ14" i="9"/>
  <c r="AD14" i="9"/>
  <c r="W14" i="9"/>
  <c r="P14" i="9"/>
  <c r="J14" i="9"/>
  <c r="I14" i="9"/>
  <c r="H14" i="9"/>
  <c r="AJ13" i="9"/>
  <c r="AD13" i="9"/>
  <c r="W13" i="9"/>
  <c r="P13" i="9"/>
  <c r="J13" i="9"/>
  <c r="I13" i="9"/>
  <c r="H13" i="9"/>
  <c r="AJ12" i="9"/>
  <c r="AD12" i="9"/>
  <c r="W12" i="9"/>
  <c r="P12" i="9"/>
  <c r="J12" i="9"/>
  <c r="I12" i="9"/>
  <c r="H12" i="9"/>
  <c r="AJ11" i="9"/>
  <c r="AD11" i="9"/>
  <c r="W11" i="9"/>
  <c r="Q11" i="9"/>
  <c r="P11" i="9"/>
  <c r="J11" i="9"/>
  <c r="I11" i="9"/>
  <c r="H11" i="9"/>
  <c r="AJ10" i="9"/>
  <c r="AD10" i="9"/>
  <c r="W10" i="9"/>
  <c r="P10" i="9"/>
  <c r="J10" i="9"/>
  <c r="I10" i="9"/>
  <c r="H10" i="9"/>
  <c r="AJ9" i="9"/>
  <c r="AD9" i="9"/>
  <c r="W9" i="9"/>
  <c r="P9" i="9"/>
  <c r="J9" i="9"/>
  <c r="I9" i="9"/>
  <c r="H9" i="9"/>
  <c r="AJ8" i="9"/>
  <c r="AD8" i="9"/>
  <c r="P8" i="9"/>
  <c r="I18" i="9"/>
  <c r="H8" i="9"/>
  <c r="AE11" i="9" l="1"/>
  <c r="J18" i="9"/>
  <c r="AE9" i="9"/>
  <c r="AE10" i="9"/>
  <c r="AE13" i="9"/>
  <c r="AE14" i="9"/>
  <c r="AE15" i="9"/>
  <c r="X8" i="9"/>
  <c r="X10" i="9"/>
  <c r="X15" i="9"/>
  <c r="X11" i="9"/>
  <c r="X12" i="9"/>
  <c r="X14" i="9"/>
  <c r="X16" i="9"/>
  <c r="Q14" i="9"/>
  <c r="Q15" i="9"/>
  <c r="AK18" i="9"/>
  <c r="AB11" i="9"/>
  <c r="AB15" i="9"/>
  <c r="AB17" i="9"/>
  <c r="U15" i="9"/>
  <c r="U10" i="9"/>
  <c r="U14" i="9"/>
  <c r="U11" i="9"/>
  <c r="N10" i="9"/>
  <c r="N15" i="9"/>
  <c r="N13" i="9"/>
  <c r="N14" i="9"/>
  <c r="N9" i="9"/>
  <c r="N11" i="9"/>
  <c r="AJ18" i="9"/>
  <c r="P18" i="9"/>
  <c r="W18" i="9"/>
  <c r="AD18" i="9"/>
  <c r="H18" i="9"/>
  <c r="X13" i="9"/>
  <c r="U17" i="9"/>
  <c r="X9" i="9"/>
  <c r="Q8" i="9"/>
  <c r="AB8" i="9"/>
  <c r="Q12" i="9"/>
  <c r="AB12" i="9"/>
  <c r="Q16" i="9"/>
  <c r="AB16" i="9"/>
  <c r="U8" i="9"/>
  <c r="Q9" i="9"/>
  <c r="AB9" i="9"/>
  <c r="U12" i="9"/>
  <c r="Q13" i="9"/>
  <c r="AB13" i="9"/>
  <c r="U16" i="9"/>
  <c r="N8" i="9"/>
  <c r="AE8" i="9"/>
  <c r="U9" i="9"/>
  <c r="Q10" i="9"/>
  <c r="AB10" i="9"/>
  <c r="N12" i="9"/>
  <c r="AE12" i="9"/>
  <c r="N16" i="9"/>
  <c r="AE16" i="9"/>
  <c r="X18" i="9" l="1"/>
  <c r="N18" i="9"/>
  <c r="AE18" i="9"/>
  <c r="U18" i="9"/>
  <c r="AB18" i="9"/>
  <c r="Q18" i="9"/>
</calcChain>
</file>

<file path=xl/sharedStrings.xml><?xml version="1.0" encoding="utf-8"?>
<sst xmlns="http://schemas.openxmlformats.org/spreadsheetml/2006/main" count="59" uniqueCount="30">
  <si>
    <t>№</t>
  </si>
  <si>
    <t>Всего доходов</t>
  </si>
  <si>
    <t xml:space="preserve">Всего расходов </t>
  </si>
  <si>
    <t>Дефицит (-)/профицит (+)</t>
  </si>
  <si>
    <t>Собственные доходы</t>
  </si>
  <si>
    <t>дотации</t>
  </si>
  <si>
    <t>Бюджетная обеспеченность до выравнивания</t>
  </si>
  <si>
    <t>Бюджетная обеспеченность после выравнивания</t>
  </si>
  <si>
    <t>% от общего объема доходов</t>
  </si>
  <si>
    <t>% от собственных  доходов</t>
  </si>
  <si>
    <t>Администрация сельского поселения сумона Баян-Кольский</t>
  </si>
  <si>
    <t xml:space="preserve"> Администрация сельского поселения сумона Усть-Элегестинский</t>
  </si>
  <si>
    <t xml:space="preserve"> Администрация сельского поселения сумона Сукпакский</t>
  </si>
  <si>
    <t>Администрация сельского поселения сумона Шамбалыгский</t>
  </si>
  <si>
    <t>Администрация сельского поселения сумона Целинный</t>
  </si>
  <si>
    <t>Администрация сельского поселения сумона Кара-Хаакский</t>
  </si>
  <si>
    <t>Администрация сельского поселения сумона Чербинский</t>
  </si>
  <si>
    <t>Администрация сельского поселения сумона Терлиг-Хаинский</t>
  </si>
  <si>
    <t>Администрация сельского поселения сумона Ээрбекский</t>
  </si>
  <si>
    <t>итого</t>
  </si>
  <si>
    <t>Поступления из кожуунного бюджета</t>
  </si>
  <si>
    <t>Наименование поселения</t>
  </si>
  <si>
    <t>Администрация поселка городского типа Каа-Хем</t>
  </si>
  <si>
    <t>Численность постоянного населения на 01.01.2021 г.</t>
  </si>
  <si>
    <t>Факт на 01.11.2021 г.</t>
  </si>
  <si>
    <t>Проект бюджета на 2022 г.</t>
  </si>
  <si>
    <t>Уточненный план на 2021 г.</t>
  </si>
  <si>
    <t>Отчет за 2020 г.</t>
  </si>
  <si>
    <t>Рост 22/21</t>
  </si>
  <si>
    <t>Оценка бюджетов сельских (городских) поселений муниципального района "Кызылский кожуун" Республики Тыва по доходам и расходам на 2020-2022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</si>
</sst>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_ ;[Red]\-#,##0.0\ "/>
    <numFmt numFmtId="165" formatCode="#,##0.0"/>
    <numFmt numFmtId="166" formatCode="#,##0_ ;[Red]\-#,##0\ "/>
    <numFmt numFmtId="167" formatCode="&quot;Да&quot;;&quot;Да&quot;;&quot;Нет&quot;"/>
    <numFmt numFmtId="168" formatCode="_(* #,##0.00_);_(* \(#,##0.00\);_(* &quot;-&quot;??_);_(@_)"/>
    <numFmt numFmtId="169" formatCode="#,##0.00_ ;[Red]\-#,##0.00\ 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4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9" fillId="20" borderId="3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1" borderId="4" applyNumberFormat="0">
      <alignment horizontal="right" vertical="top"/>
    </xf>
    <xf numFmtId="49" fontId="2" fillId="20" borderId="4">
      <alignment horizontal="left" vertical="top"/>
    </xf>
    <xf numFmtId="49" fontId="11" fillId="0" borderId="4">
      <alignment horizontal="left" vertical="top"/>
    </xf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1" borderId="4">
      <alignment horizontal="left" vertical="top" wrapText="1"/>
    </xf>
    <xf numFmtId="0" fontId="11" fillId="0" borderId="4">
      <alignment horizontal="left" vertical="top" wrapText="1"/>
    </xf>
    <xf numFmtId="0" fontId="2" fillId="2" borderId="4">
      <alignment horizontal="left" vertical="top" wrapText="1"/>
    </xf>
    <xf numFmtId="0" fontId="2" fillId="22" borderId="4">
      <alignment horizontal="left" vertical="top" wrapText="1"/>
    </xf>
    <xf numFmtId="0" fontId="2" fillId="23" borderId="4">
      <alignment horizontal="left" vertical="top" wrapText="1"/>
    </xf>
    <xf numFmtId="0" fontId="2" fillId="24" borderId="4">
      <alignment horizontal="left" vertical="top" wrapText="1"/>
    </xf>
    <xf numFmtId="0" fontId="2" fillId="0" borderId="4">
      <alignment horizontal="left" vertical="top" wrapText="1"/>
    </xf>
    <xf numFmtId="0" fontId="15" fillId="0" borderId="0">
      <alignment horizontal="left" vertical="top"/>
    </xf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25" borderId="9" applyNumberFormat="0" applyAlignment="0" applyProtection="0"/>
    <xf numFmtId="0" fontId="17" fillId="25" borderId="9" applyNumberFormat="0" applyAlignment="0" applyProtection="0"/>
    <xf numFmtId="0" fontId="17" fillId="25" borderId="9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11" borderId="10" applyNumberFormat="0">
      <alignment horizontal="right" vertical="top"/>
    </xf>
    <xf numFmtId="0" fontId="2" fillId="2" borderId="10" applyNumberFormat="0">
      <alignment horizontal="right" vertical="top"/>
    </xf>
    <xf numFmtId="0" fontId="2" fillId="0" borderId="4" applyNumberFormat="0">
      <alignment horizontal="right" vertical="top"/>
    </xf>
    <xf numFmtId="0" fontId="2" fillId="0" borderId="4" applyNumberFormat="0">
      <alignment horizontal="right" vertical="top"/>
    </xf>
    <xf numFmtId="0" fontId="2" fillId="22" borderId="10" applyNumberFormat="0">
      <alignment horizontal="right" vertical="top"/>
    </xf>
    <xf numFmtId="0" fontId="2" fillId="0" borderId="4" applyNumberFormat="0">
      <alignment horizontal="right" vertical="top"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27" borderId="11" applyNumberFormat="0" applyFont="0" applyAlignment="0" applyProtection="0"/>
    <xf numFmtId="0" fontId="2" fillId="27" borderId="11" applyNumberFormat="0" applyFont="0" applyAlignment="0" applyProtection="0"/>
    <xf numFmtId="0" fontId="2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2" fillId="0" borderId="4">
      <alignment horizontal="left" vertical="top" wrapText="1"/>
    </xf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" fillId="24" borderId="4">
      <alignment horizontal="left" vertical="top" wrapText="1"/>
    </xf>
    <xf numFmtId="0" fontId="2" fillId="0" borderId="4">
      <alignment horizontal="left" vertical="top" wrapText="1"/>
    </xf>
  </cellStyleXfs>
  <cellXfs count="43">
    <xf numFmtId="0" fontId="0" fillId="0" borderId="0" xfId="0"/>
    <xf numFmtId="0" fontId="29" fillId="0" borderId="0" xfId="2" applyFont="1" applyFill="1" applyAlignment="1">
      <alignment vertical="center" wrapText="1"/>
    </xf>
    <xf numFmtId="0" fontId="29" fillId="0" borderId="0" xfId="2" applyFont="1" applyFill="1" applyAlignment="1">
      <alignment horizontal="center" vertical="center"/>
    </xf>
    <xf numFmtId="164" fontId="29" fillId="0" borderId="0" xfId="2" applyNumberFormat="1" applyFont="1" applyFill="1" applyAlignment="1">
      <alignment vertical="center" wrapText="1"/>
    </xf>
    <xf numFmtId="0" fontId="30" fillId="0" borderId="0" xfId="1" applyFont="1" applyFill="1" applyAlignment="1">
      <alignment horizontal="center" vertical="center" wrapText="1"/>
    </xf>
    <xf numFmtId="0" fontId="30" fillId="0" borderId="1" xfId="3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1" fillId="0" borderId="1" xfId="2" applyFont="1" applyFill="1" applyBorder="1" applyAlignment="1">
      <alignment horizontal="center" vertical="center"/>
    </xf>
    <xf numFmtId="166" fontId="31" fillId="0" borderId="1" xfId="4" applyNumberFormat="1" applyFont="1" applyFill="1" applyBorder="1" applyAlignment="1">
      <alignment horizontal="center" vertical="center"/>
    </xf>
    <xf numFmtId="164" fontId="31" fillId="0" borderId="1" xfId="3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center" vertical="center"/>
    </xf>
    <xf numFmtId="164" fontId="31" fillId="0" borderId="1" xfId="6" applyNumberFormat="1" applyFont="1" applyFill="1" applyBorder="1" applyAlignment="1">
      <alignment horizontal="center" vertical="center"/>
    </xf>
    <xf numFmtId="166" fontId="31" fillId="0" borderId="1" xfId="4" quotePrefix="1" applyNumberFormat="1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left" vertical="center"/>
    </xf>
    <xf numFmtId="166" fontId="32" fillId="0" borderId="1" xfId="4" applyNumberFormat="1" applyFont="1" applyFill="1" applyBorder="1" applyAlignment="1">
      <alignment horizontal="center" vertical="center"/>
    </xf>
    <xf numFmtId="164" fontId="32" fillId="0" borderId="1" xfId="4" applyNumberFormat="1" applyFont="1" applyFill="1" applyBorder="1" applyAlignment="1">
      <alignment horizontal="center" vertical="center"/>
    </xf>
    <xf numFmtId="164" fontId="30" fillId="0" borderId="0" xfId="1" applyNumberFormat="1" applyFont="1" applyFill="1" applyAlignment="1">
      <alignment vertical="center"/>
    </xf>
    <xf numFmtId="164" fontId="33" fillId="0" borderId="0" xfId="1" applyNumberFormat="1" applyFont="1" applyFill="1" applyAlignment="1">
      <alignment vertical="center"/>
    </xf>
    <xf numFmtId="164" fontId="31" fillId="0" borderId="1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30" fillId="0" borderId="0" xfId="1" applyFont="1" applyFill="1" applyAlignment="1">
      <alignment vertical="center"/>
    </xf>
    <xf numFmtId="0" fontId="30" fillId="0" borderId="0" xfId="3" applyFont="1" applyFill="1" applyAlignment="1">
      <alignment vertical="center"/>
    </xf>
    <xf numFmtId="165" fontId="30" fillId="0" borderId="0" xfId="1" applyNumberFormat="1" applyFont="1" applyFill="1" applyAlignment="1">
      <alignment vertical="center"/>
    </xf>
    <xf numFmtId="0" fontId="30" fillId="0" borderId="0" xfId="1" applyFont="1" applyFill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32" fillId="0" borderId="0" xfId="1" applyFont="1" applyFill="1" applyAlignment="1">
      <alignment vertical="center"/>
    </xf>
    <xf numFmtId="169" fontId="31" fillId="0" borderId="1" xfId="1" applyNumberFormat="1" applyFont="1" applyFill="1" applyBorder="1" applyAlignment="1">
      <alignment horizontal="center" vertical="center"/>
    </xf>
    <xf numFmtId="169" fontId="32" fillId="0" borderId="1" xfId="4" applyNumberFormat="1" applyFont="1" applyFill="1" applyBorder="1" applyAlignment="1">
      <alignment horizontal="center" vertical="center"/>
    </xf>
    <xf numFmtId="169" fontId="31" fillId="0" borderId="1" xfId="3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169" fontId="31" fillId="0" borderId="1" xfId="0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29" fillId="0" borderId="13" xfId="2" applyFont="1" applyFill="1" applyBorder="1" applyAlignment="1">
      <alignment horizontal="center" vertical="center" wrapText="1"/>
    </xf>
    <xf numFmtId="0" fontId="29" fillId="0" borderId="14" xfId="2" applyFont="1" applyFill="1" applyBorder="1" applyAlignment="1">
      <alignment horizontal="center" vertical="center" wrapText="1"/>
    </xf>
    <xf numFmtId="0" fontId="29" fillId="0" borderId="15" xfId="2" applyFont="1" applyFill="1" applyBorder="1" applyAlignment="1">
      <alignment horizontal="center" vertical="center" wrapText="1"/>
    </xf>
    <xf numFmtId="0" fontId="29" fillId="0" borderId="16" xfId="2" applyFont="1" applyFill="1" applyBorder="1" applyAlignment="1">
      <alignment horizontal="center" vertical="center" wrapText="1"/>
    </xf>
    <xf numFmtId="0" fontId="29" fillId="0" borderId="17" xfId="2" applyFont="1" applyFill="1" applyBorder="1" applyAlignment="1">
      <alignment horizontal="center" vertical="center" wrapText="1"/>
    </xf>
    <xf numFmtId="0" fontId="29" fillId="0" borderId="18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</cellXfs>
  <cellStyles count="264">
    <cellStyle name="20% - Акцент1 2 2" xfId="7"/>
    <cellStyle name="20% - Акцент1 3 2" xfId="8"/>
    <cellStyle name="20% - Акцент1 4 2" xfId="9"/>
    <cellStyle name="20% - Акцент2 2 2" xfId="10"/>
    <cellStyle name="20% - Акцент2 3 2" xfId="11"/>
    <cellStyle name="20% - Акцент2 4 2" xfId="12"/>
    <cellStyle name="20% - Акцент3 2 2" xfId="13"/>
    <cellStyle name="20% - Акцент3 3 2" xfId="14"/>
    <cellStyle name="20% - Акцент3 4 2" xfId="15"/>
    <cellStyle name="20% - Акцент4 2 2" xfId="16"/>
    <cellStyle name="20% - Акцент4 3 2" xfId="17"/>
    <cellStyle name="20% - Акцент4 4 2" xfId="18"/>
    <cellStyle name="20% - Акцент5 2 2" xfId="19"/>
    <cellStyle name="20% - Акцент5 3 2" xfId="20"/>
    <cellStyle name="20% - Акцент5 4 2" xfId="21"/>
    <cellStyle name="20% - Акцент6 2 2" xfId="22"/>
    <cellStyle name="20% - Акцент6 3 2" xfId="23"/>
    <cellStyle name="20% - Акцент6 4 2" xfId="24"/>
    <cellStyle name="40% - Акцент1 2 2" xfId="25"/>
    <cellStyle name="40% - Акцент1 3 2" xfId="26"/>
    <cellStyle name="40% - Акцент1 4 2" xfId="27"/>
    <cellStyle name="40% - Акцент2 2 2" xfId="28"/>
    <cellStyle name="40% - Акцент2 3 2" xfId="29"/>
    <cellStyle name="40% - Акцент2 4 2" xfId="30"/>
    <cellStyle name="40% - Акцент3 2 2" xfId="31"/>
    <cellStyle name="40% - Акцент3 3 2" xfId="32"/>
    <cellStyle name="40% - Акцент3 4 2" xfId="33"/>
    <cellStyle name="40% - Акцент4 2 2" xfId="34"/>
    <cellStyle name="40% - Акцент4 3 2" xfId="35"/>
    <cellStyle name="40% - Акцент4 4 2" xfId="36"/>
    <cellStyle name="40% - Акцент5 2 2" xfId="37"/>
    <cellStyle name="40% - Акцент5 3 2" xfId="38"/>
    <cellStyle name="40% - Акцент5 4 2" xfId="39"/>
    <cellStyle name="40% - Акцент6 2 2" xfId="40"/>
    <cellStyle name="40% - Акцент6 3 2" xfId="41"/>
    <cellStyle name="40% - Акцент6 4 2" xfId="42"/>
    <cellStyle name="60% - Акцент1 2 2" xfId="43"/>
    <cellStyle name="60% - Акцент1 3 2" xfId="44"/>
    <cellStyle name="60% - Акцент1 4 2" xfId="45"/>
    <cellStyle name="60% - Акцент2 2 2" xfId="46"/>
    <cellStyle name="60% - Акцент2 3 2" xfId="47"/>
    <cellStyle name="60% - Акцент2 4 2" xfId="48"/>
    <cellStyle name="60% - Акцент3 2 2" xfId="49"/>
    <cellStyle name="60% - Акцент3 3 2" xfId="50"/>
    <cellStyle name="60% - Акцент3 4 2" xfId="51"/>
    <cellStyle name="60% - Акцент4 2 2" xfId="52"/>
    <cellStyle name="60% - Акцент4 3 2" xfId="53"/>
    <cellStyle name="60% - Акцент4 4 2" xfId="54"/>
    <cellStyle name="60% - Акцент5 2 2" xfId="55"/>
    <cellStyle name="60% - Акцент5 3 2" xfId="56"/>
    <cellStyle name="60% - Акцент5 4 2" xfId="57"/>
    <cellStyle name="60% - Акцент6 2 2" xfId="58"/>
    <cellStyle name="60% - Акцент6 3 2" xfId="59"/>
    <cellStyle name="60% - Акцент6 4 2" xfId="60"/>
    <cellStyle name="Акцент1 2 2" xfId="61"/>
    <cellStyle name="Акцент1 3 2" xfId="62"/>
    <cellStyle name="Акцент1 4 2" xfId="63"/>
    <cellStyle name="Акцент2 2 2" xfId="64"/>
    <cellStyle name="Акцент2 3 2" xfId="65"/>
    <cellStyle name="Акцент2 4 2" xfId="66"/>
    <cellStyle name="Акцент3 2 2" xfId="67"/>
    <cellStyle name="Акцент3 3 2" xfId="68"/>
    <cellStyle name="Акцент3 4 2" xfId="69"/>
    <cellStyle name="Акцент4 2 2" xfId="70"/>
    <cellStyle name="Акцент4 3 2" xfId="71"/>
    <cellStyle name="Акцент4 4 2" xfId="72"/>
    <cellStyle name="Акцент5 2 2" xfId="73"/>
    <cellStyle name="Акцент5 3 2" xfId="74"/>
    <cellStyle name="Акцент5 4 2" xfId="75"/>
    <cellStyle name="Акцент6 2 2" xfId="76"/>
    <cellStyle name="Акцент6 3 2" xfId="77"/>
    <cellStyle name="Акцент6 4 2" xfId="78"/>
    <cellStyle name="Ввод  2 2" xfId="79"/>
    <cellStyle name="Ввод  3 2" xfId="80"/>
    <cellStyle name="Ввод  4 2" xfId="81"/>
    <cellStyle name="Вывод 2 2" xfId="82"/>
    <cellStyle name="Вывод 3 2" xfId="83"/>
    <cellStyle name="Вывод 4 2" xfId="84"/>
    <cellStyle name="Вычисление 2 2" xfId="85"/>
    <cellStyle name="Вычисление 3 2" xfId="86"/>
    <cellStyle name="Вычисление 4 2" xfId="87"/>
    <cellStyle name="Данные (редактируемые)" xfId="88"/>
    <cellStyle name="Данные (только для чтения)" xfId="89"/>
    <cellStyle name="Данные для удаления" xfId="90"/>
    <cellStyle name="Заголовки полей" xfId="91"/>
    <cellStyle name="Заголовки полей [печать]" xfId="92"/>
    <cellStyle name="Заголовок 1 2 2" xfId="93"/>
    <cellStyle name="Заголовок 1 3 2" xfId="94"/>
    <cellStyle name="Заголовок 1 4 2" xfId="95"/>
    <cellStyle name="Заголовок 2 2 2" xfId="96"/>
    <cellStyle name="Заголовок 2 3 2" xfId="97"/>
    <cellStyle name="Заголовок 2 4 2" xfId="98"/>
    <cellStyle name="Заголовок 3 2 2" xfId="99"/>
    <cellStyle name="Заголовок 3 3 2" xfId="100"/>
    <cellStyle name="Заголовок 3 4 2" xfId="101"/>
    <cellStyle name="Заголовок 4 2 2" xfId="102"/>
    <cellStyle name="Заголовок 4 3 2" xfId="103"/>
    <cellStyle name="Заголовок 4 4 2" xfId="104"/>
    <cellStyle name="Заголовок меры" xfId="105"/>
    <cellStyle name="Заголовок показателя [печать]" xfId="106"/>
    <cellStyle name="Заголовок показателя константы" xfId="107"/>
    <cellStyle name="Заголовок результата расчета" xfId="108"/>
    <cellStyle name="Заголовок свободного показателя" xfId="109"/>
    <cellStyle name="Значение фильтра" xfId="110"/>
    <cellStyle name="Значение фильтра [печать]" xfId="111"/>
    <cellStyle name="Информация о задаче" xfId="112"/>
    <cellStyle name="Итог 2 2" xfId="113"/>
    <cellStyle name="Итог 3 2" xfId="114"/>
    <cellStyle name="Итог 4 2" xfId="115"/>
    <cellStyle name="Контрольная ячейка 2 2" xfId="116"/>
    <cellStyle name="Контрольная ячейка 3 2" xfId="117"/>
    <cellStyle name="Контрольная ячейка 4 2" xfId="118"/>
    <cellStyle name="Название 2 2" xfId="119"/>
    <cellStyle name="Название 3 2" xfId="120"/>
    <cellStyle name="Название 4 2" xfId="121"/>
    <cellStyle name="Нейтральный 2 2" xfId="122"/>
    <cellStyle name="Нейтральный 3 2" xfId="123"/>
    <cellStyle name="Нейтральный 4 2" xfId="124"/>
    <cellStyle name="Обычный" xfId="0" builtinId="0"/>
    <cellStyle name="Обычный 14" xfId="125"/>
    <cellStyle name="Обычный 2" xfId="5"/>
    <cellStyle name="Обычный 2 10" xfId="126"/>
    <cellStyle name="Обычный 2 11" xfId="127"/>
    <cellStyle name="Обычный 2 12" xfId="128"/>
    <cellStyle name="Обычный 2 13" xfId="129"/>
    <cellStyle name="Обычный 2 14" xfId="130"/>
    <cellStyle name="Обычный 2 15" xfId="131"/>
    <cellStyle name="Обычный 2 16" xfId="132"/>
    <cellStyle name="Обычный 2 17" xfId="133"/>
    <cellStyle name="Обычный 2 18" xfId="134"/>
    <cellStyle name="Обычный 2 19" xfId="135"/>
    <cellStyle name="Обычный 2 2" xfId="136"/>
    <cellStyle name="Обычный 2 2 2" xfId="137"/>
    <cellStyle name="Обычный 2 2 3" xfId="138"/>
    <cellStyle name="Обычный 2 2 4" xfId="139"/>
    <cellStyle name="Обычный 2 2 5" xfId="140"/>
    <cellStyle name="Обычный 2 2 6" xfId="141"/>
    <cellStyle name="Обычный 2 20" xfId="142"/>
    <cellStyle name="Обычный 2 21" xfId="143"/>
    <cellStyle name="Обычный 2 22" xfId="144"/>
    <cellStyle name="Обычный 2 23" xfId="145"/>
    <cellStyle name="Обычный 2 24" xfId="146"/>
    <cellStyle name="Обычный 2 25" xfId="147"/>
    <cellStyle name="Обычный 2 26" xfId="148"/>
    <cellStyle name="Обычный 2 27" xfId="149"/>
    <cellStyle name="Обычный 2 28" xfId="150"/>
    <cellStyle name="Обычный 2 29" xfId="151"/>
    <cellStyle name="Обычный 2 3" xfId="152"/>
    <cellStyle name="Обычный 2 3 2" xfId="153"/>
    <cellStyle name="Обычный 2 3 3" xfId="154"/>
    <cellStyle name="Обычный 2 30" xfId="155"/>
    <cellStyle name="Обычный 2 31" xfId="156"/>
    <cellStyle name="Обычный 2 32" xfId="157"/>
    <cellStyle name="Обычный 2 33" xfId="158"/>
    <cellStyle name="Обычный 2 34" xfId="159"/>
    <cellStyle name="Обычный 2 35" xfId="160"/>
    <cellStyle name="Обычный 2 36" xfId="161"/>
    <cellStyle name="Обычный 2 37" xfId="162"/>
    <cellStyle name="Обычный 2 38" xfId="163"/>
    <cellStyle name="Обычный 2 39" xfId="164"/>
    <cellStyle name="Обычный 2 4" xfId="165"/>
    <cellStyle name="Обычный 2 4 2" xfId="166"/>
    <cellStyle name="Обычный 2 4 3" xfId="167"/>
    <cellStyle name="Обычный 2 40" xfId="168"/>
    <cellStyle name="Обычный 2 41" xfId="169"/>
    <cellStyle name="Обычный 2 42" xfId="170"/>
    <cellStyle name="Обычный 2 43" xfId="171"/>
    <cellStyle name="Обычный 2 44" xfId="172"/>
    <cellStyle name="Обычный 2 45" xfId="173"/>
    <cellStyle name="Обычный 2 46" xfId="174"/>
    <cellStyle name="Обычный 2 47" xfId="175"/>
    <cellStyle name="Обычный 2 48" xfId="176"/>
    <cellStyle name="Обычный 2 49" xfId="177"/>
    <cellStyle name="Обычный 2 5" xfId="178"/>
    <cellStyle name="Обычный 2 50" xfId="179"/>
    <cellStyle name="Обычный 2 51" xfId="180"/>
    <cellStyle name="Обычный 2 52" xfId="181"/>
    <cellStyle name="Обычный 2 53" xfId="182"/>
    <cellStyle name="Обычный 2 54" xfId="183"/>
    <cellStyle name="Обычный 2 55" xfId="184"/>
    <cellStyle name="Обычный 2 56" xfId="185"/>
    <cellStyle name="Обычный 2 57" xfId="186"/>
    <cellStyle name="Обычный 2 58" xfId="187"/>
    <cellStyle name="Обычный 2 59" xfId="188"/>
    <cellStyle name="Обычный 2 6" xfId="189"/>
    <cellStyle name="Обычный 2 60" xfId="190"/>
    <cellStyle name="Обычный 2 61" xfId="191"/>
    <cellStyle name="Обычный 2 62" xfId="192"/>
    <cellStyle name="Обычный 2 63" xfId="193"/>
    <cellStyle name="Обычный 2 64" xfId="194"/>
    <cellStyle name="Обычный 2 65" xfId="195"/>
    <cellStyle name="Обычный 2 66" xfId="196"/>
    <cellStyle name="Обычный 2 67" xfId="197"/>
    <cellStyle name="Обычный 2 68" xfId="198"/>
    <cellStyle name="Обычный 2 69" xfId="199"/>
    <cellStyle name="Обычный 2 7" xfId="200"/>
    <cellStyle name="Обычный 2 70" xfId="201"/>
    <cellStyle name="Обычный 2 71" xfId="202"/>
    <cellStyle name="Обычный 2 72" xfId="203"/>
    <cellStyle name="Обычный 2 73" xfId="204"/>
    <cellStyle name="Обычный 2 74" xfId="205"/>
    <cellStyle name="Обычный 2 75" xfId="206"/>
    <cellStyle name="Обычный 2 76" xfId="207"/>
    <cellStyle name="Обычный 2 77" xfId="208"/>
    <cellStyle name="Обычный 2 78" xfId="209"/>
    <cellStyle name="Обычный 2 79" xfId="210"/>
    <cellStyle name="Обычный 2 79 2" xfId="211"/>
    <cellStyle name="Обычный 2 8" xfId="212"/>
    <cellStyle name="Обычный 2 9" xfId="213"/>
    <cellStyle name="Обычный 3" xfId="214"/>
    <cellStyle name="Обычный 3 2" xfId="215"/>
    <cellStyle name="Обычный 3 3" xfId="216"/>
    <cellStyle name="Обычный 3 4" xfId="217"/>
    <cellStyle name="Обычный 4" xfId="218"/>
    <cellStyle name="Обычный 4 2" xfId="219"/>
    <cellStyle name="Обычный 4 3" xfId="220"/>
    <cellStyle name="Обычный 5 2" xfId="221"/>
    <cellStyle name="Обычный 5 3" xfId="222"/>
    <cellStyle name="Обычный 6 2" xfId="223"/>
    <cellStyle name="Обычный 7" xfId="224"/>
    <cellStyle name="Обычный 7 2" xfId="225"/>
    <cellStyle name="Обычный_Bud-2000" xfId="4"/>
    <cellStyle name="Обычный_Оценка за 1 квартал 2" xfId="3"/>
    <cellStyle name="Обычный_Оценка МО" xfId="1"/>
    <cellStyle name="Обычный_оценка!!! 2" xfId="2"/>
    <cellStyle name="Обычный_прил.финпом 2" xfId="6"/>
    <cellStyle name="Отдельная ячейка" xfId="226"/>
    <cellStyle name="Отдельная ячейка - константа" xfId="227"/>
    <cellStyle name="Отдельная ячейка - константа [печать]" xfId="228"/>
    <cellStyle name="Отдельная ячейка [печать]" xfId="229"/>
    <cellStyle name="Отдельная ячейка-результат" xfId="230"/>
    <cellStyle name="Отдельная ячейка-результат [печать]" xfId="231"/>
    <cellStyle name="Плохой 2 2" xfId="232"/>
    <cellStyle name="Плохой 3 2" xfId="233"/>
    <cellStyle name="Плохой 4 2" xfId="234"/>
    <cellStyle name="Пояснение 2 2" xfId="235"/>
    <cellStyle name="Пояснение 3 2" xfId="236"/>
    <cellStyle name="Пояснение 4 2" xfId="237"/>
    <cellStyle name="Примечание 2 2" xfId="238"/>
    <cellStyle name="Примечание 3 2" xfId="239"/>
    <cellStyle name="Примечание 4 2" xfId="240"/>
    <cellStyle name="Процентный 2" xfId="241"/>
    <cellStyle name="Свойства элементов измерения" xfId="242"/>
    <cellStyle name="Свойства элементов измерения [печать]" xfId="243"/>
    <cellStyle name="Связанная ячейка 2 2" xfId="244"/>
    <cellStyle name="Связанная ячейка 3 2" xfId="245"/>
    <cellStyle name="Связанная ячейка 4 2" xfId="246"/>
    <cellStyle name="Текст предупреждения 2 2" xfId="247"/>
    <cellStyle name="Текст предупреждения 3 2" xfId="248"/>
    <cellStyle name="Текст предупреждения 4 2" xfId="249"/>
    <cellStyle name="Финансовый 2 2" xfId="250"/>
    <cellStyle name="Финансовый 2 3" xfId="251"/>
    <cellStyle name="Финансовый 3 2" xfId="252"/>
    <cellStyle name="Финансовый 3 3" xfId="253"/>
    <cellStyle name="Финансовый 4 2" xfId="254"/>
    <cellStyle name="Финансовый 4 3" xfId="255"/>
    <cellStyle name="Финансовый 5 2" xfId="256"/>
    <cellStyle name="Финансовый 6" xfId="257"/>
    <cellStyle name="Финансовый 7" xfId="258"/>
    <cellStyle name="Хороший 2 2" xfId="259"/>
    <cellStyle name="Хороший 3 2" xfId="260"/>
    <cellStyle name="Хороший 4 2" xfId="261"/>
    <cellStyle name="Элементы осей" xfId="262"/>
    <cellStyle name="Элементы осей [печать]" xfId="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O25"/>
  <sheetViews>
    <sheetView tabSelected="1" view="pageBreakPreview" zoomScale="6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A21" sqref="AA21"/>
    </sheetView>
  </sheetViews>
  <sheetFormatPr defaultColWidth="9.109375" defaultRowHeight="13.8" x14ac:dyDescent="0.25"/>
  <cols>
    <col min="1" max="1" width="4.44140625" style="22" customWidth="1"/>
    <col min="2" max="2" width="35.5546875" style="22" customWidth="1"/>
    <col min="3" max="3" width="14.21875" style="22" customWidth="1"/>
    <col min="4" max="4" width="13.21875" style="22" customWidth="1"/>
    <col min="5" max="5" width="12.88671875" style="22" customWidth="1"/>
    <col min="6" max="6" width="13.77734375" style="22" customWidth="1"/>
    <col min="7" max="7" width="13.33203125" style="22" customWidth="1"/>
    <col min="8" max="8" width="8.33203125" style="22" customWidth="1"/>
    <col min="9" max="10" width="14.109375" style="22" customWidth="1"/>
    <col min="11" max="11" width="10.33203125" style="22" customWidth="1"/>
    <col min="12" max="12" width="12" style="22" customWidth="1"/>
    <col min="13" max="13" width="11" style="22" customWidth="1"/>
    <col min="14" max="14" width="8.44140625" style="22" customWidth="1"/>
    <col min="15" max="15" width="10.88671875" style="22" customWidth="1"/>
    <col min="16" max="16" width="6.88671875" style="22" customWidth="1"/>
    <col min="17" max="17" width="8.33203125" style="22" customWidth="1"/>
    <col min="18" max="18" width="10.5546875" style="22" customWidth="1"/>
    <col min="19" max="19" width="14.33203125" style="22" customWidth="1"/>
    <col min="20" max="20" width="13.6640625" style="22" customWidth="1"/>
    <col min="21" max="21" width="8.77734375" style="22" customWidth="1"/>
    <col min="22" max="22" width="11" style="22" customWidth="1"/>
    <col min="23" max="23" width="8" style="22" customWidth="1"/>
    <col min="24" max="24" width="9" style="22" customWidth="1"/>
    <col min="25" max="25" width="10.44140625" style="22" customWidth="1"/>
    <col min="26" max="26" width="15" style="22" customWidth="1"/>
    <col min="27" max="27" width="14.109375" style="22" customWidth="1"/>
    <col min="28" max="28" width="9.109375" style="22" customWidth="1"/>
    <col min="29" max="29" width="13.6640625" style="22" customWidth="1"/>
    <col min="30" max="30" width="7.88671875" style="22" customWidth="1"/>
    <col min="31" max="31" width="9" style="22" customWidth="1"/>
    <col min="32" max="32" width="10.44140625" style="22" customWidth="1"/>
    <col min="33" max="33" width="15.33203125" style="22" customWidth="1"/>
    <col min="34" max="34" width="13.88671875" style="22" customWidth="1"/>
    <col min="35" max="35" width="11.33203125" style="22" customWidth="1"/>
    <col min="36" max="37" width="8.88671875" style="22" customWidth="1"/>
    <col min="38" max="38" width="10.88671875" style="22" customWidth="1"/>
    <col min="39" max="39" width="13.6640625" style="22" customWidth="1"/>
    <col min="40" max="40" width="10.109375" style="22" customWidth="1"/>
    <col min="41" max="41" width="10" style="22" customWidth="1"/>
    <col min="42" max="16384" width="9.109375" style="22"/>
  </cols>
  <sheetData>
    <row r="2" spans="1:41" ht="49.2" customHeight="1" x14ac:dyDescent="0.25">
      <c r="B2" s="6"/>
      <c r="C2" s="6"/>
      <c r="D2" s="41" t="s">
        <v>29</v>
      </c>
      <c r="E2" s="41"/>
      <c r="F2" s="41"/>
      <c r="G2" s="41"/>
      <c r="H2" s="41"/>
      <c r="I2" s="41"/>
      <c r="J2" s="41"/>
      <c r="K2" s="6"/>
      <c r="L2" s="6"/>
      <c r="M2" s="6"/>
      <c r="N2" s="2"/>
      <c r="O2" s="2"/>
      <c r="P2" s="2"/>
      <c r="Q2" s="2"/>
      <c r="R2" s="3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1"/>
      <c r="AG2" s="1"/>
      <c r="AH2" s="1"/>
      <c r="AI2" s="2"/>
      <c r="AJ2" s="2"/>
      <c r="AK2" s="1"/>
    </row>
    <row r="3" spans="1:41" ht="23.25" customHeight="1" x14ac:dyDescent="0.25">
      <c r="B3" s="23"/>
      <c r="C3" s="23"/>
      <c r="D3" s="24"/>
      <c r="H3" s="24"/>
      <c r="I3" s="24"/>
      <c r="J3" s="24"/>
      <c r="K3" s="18"/>
      <c r="Y3" s="25"/>
    </row>
    <row r="4" spans="1:41" s="4" customFormat="1" ht="18.75" customHeight="1" x14ac:dyDescent="0.25">
      <c r="A4" s="33" t="s">
        <v>0</v>
      </c>
      <c r="B4" s="33" t="s">
        <v>21</v>
      </c>
      <c r="C4" s="33" t="s">
        <v>23</v>
      </c>
      <c r="D4" s="33" t="s">
        <v>1</v>
      </c>
      <c r="E4" s="33"/>
      <c r="F4" s="33"/>
      <c r="G4" s="33"/>
      <c r="H4" s="33"/>
      <c r="I4" s="42">
        <v>2022</v>
      </c>
      <c r="J4" s="4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 t="s">
        <v>2</v>
      </c>
      <c r="AG4" s="33"/>
      <c r="AH4" s="33"/>
      <c r="AI4" s="33"/>
      <c r="AJ4" s="33"/>
      <c r="AK4" s="34" t="s">
        <v>3</v>
      </c>
      <c r="AL4" s="34"/>
      <c r="AM4" s="34"/>
      <c r="AN4" s="34"/>
      <c r="AO4" s="34"/>
    </row>
    <row r="5" spans="1:41" s="4" customFormat="1" ht="16.8" customHeight="1" x14ac:dyDescent="0.25">
      <c r="A5" s="33"/>
      <c r="B5" s="33"/>
      <c r="C5" s="33"/>
      <c r="D5" s="33"/>
      <c r="E5" s="33"/>
      <c r="F5" s="33"/>
      <c r="G5" s="33"/>
      <c r="H5" s="33"/>
      <c r="I5" s="42"/>
      <c r="J5" s="42"/>
      <c r="K5" s="34" t="s">
        <v>4</v>
      </c>
      <c r="L5" s="34"/>
      <c r="M5" s="34"/>
      <c r="N5" s="34"/>
      <c r="O5" s="34"/>
      <c r="P5" s="34"/>
      <c r="Q5" s="34"/>
      <c r="R5" s="34" t="s">
        <v>20</v>
      </c>
      <c r="S5" s="34"/>
      <c r="T5" s="34"/>
      <c r="U5" s="34"/>
      <c r="V5" s="34"/>
      <c r="W5" s="34"/>
      <c r="X5" s="34"/>
      <c r="Y5" s="35" t="s">
        <v>5</v>
      </c>
      <c r="Z5" s="36"/>
      <c r="AA5" s="36"/>
      <c r="AB5" s="36"/>
      <c r="AC5" s="36"/>
      <c r="AD5" s="36"/>
      <c r="AE5" s="37"/>
      <c r="AF5" s="33"/>
      <c r="AG5" s="33"/>
      <c r="AH5" s="33"/>
      <c r="AI5" s="33"/>
      <c r="AJ5" s="33"/>
      <c r="AK5" s="34"/>
      <c r="AL5" s="34"/>
      <c r="AM5" s="34"/>
      <c r="AN5" s="34"/>
      <c r="AO5" s="34"/>
    </row>
    <row r="6" spans="1:41" s="4" customFormat="1" ht="39" customHeight="1" x14ac:dyDescent="0.25">
      <c r="A6" s="33"/>
      <c r="B6" s="33"/>
      <c r="C6" s="33"/>
      <c r="D6" s="33"/>
      <c r="E6" s="33"/>
      <c r="F6" s="33"/>
      <c r="G6" s="33"/>
      <c r="H6" s="33"/>
      <c r="I6" s="42"/>
      <c r="J6" s="42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8"/>
      <c r="Z6" s="39"/>
      <c r="AA6" s="39"/>
      <c r="AB6" s="39"/>
      <c r="AC6" s="39"/>
      <c r="AD6" s="39"/>
      <c r="AE6" s="40"/>
      <c r="AF6" s="33"/>
      <c r="AG6" s="33"/>
      <c r="AH6" s="33"/>
      <c r="AI6" s="33"/>
      <c r="AJ6" s="33"/>
      <c r="AK6" s="34"/>
      <c r="AL6" s="34"/>
      <c r="AM6" s="34"/>
      <c r="AN6" s="34"/>
      <c r="AO6" s="34"/>
    </row>
    <row r="7" spans="1:41" s="4" customFormat="1" ht="70.8" customHeight="1" x14ac:dyDescent="0.25">
      <c r="A7" s="33"/>
      <c r="B7" s="33"/>
      <c r="C7" s="33"/>
      <c r="D7" s="5" t="s">
        <v>27</v>
      </c>
      <c r="E7" s="5" t="s">
        <v>26</v>
      </c>
      <c r="F7" s="5" t="s">
        <v>24</v>
      </c>
      <c r="G7" s="5" t="s">
        <v>25</v>
      </c>
      <c r="H7" s="5" t="s">
        <v>28</v>
      </c>
      <c r="I7" s="21" t="s">
        <v>6</v>
      </c>
      <c r="J7" s="21" t="s">
        <v>7</v>
      </c>
      <c r="K7" s="5" t="s">
        <v>27</v>
      </c>
      <c r="L7" s="5" t="s">
        <v>26</v>
      </c>
      <c r="M7" s="5" t="s">
        <v>24</v>
      </c>
      <c r="N7" s="5" t="s">
        <v>8</v>
      </c>
      <c r="O7" s="5" t="s">
        <v>25</v>
      </c>
      <c r="P7" s="5" t="s">
        <v>28</v>
      </c>
      <c r="Q7" s="5" t="s">
        <v>8</v>
      </c>
      <c r="R7" s="5" t="s">
        <v>27</v>
      </c>
      <c r="S7" s="5" t="s">
        <v>26</v>
      </c>
      <c r="T7" s="5" t="s">
        <v>24</v>
      </c>
      <c r="U7" s="5" t="s">
        <v>8</v>
      </c>
      <c r="V7" s="5" t="s">
        <v>25</v>
      </c>
      <c r="W7" s="5" t="s">
        <v>28</v>
      </c>
      <c r="X7" s="5" t="s">
        <v>8</v>
      </c>
      <c r="Y7" s="5" t="s">
        <v>27</v>
      </c>
      <c r="Z7" s="5" t="s">
        <v>26</v>
      </c>
      <c r="AA7" s="5" t="s">
        <v>24</v>
      </c>
      <c r="AB7" s="5" t="s">
        <v>8</v>
      </c>
      <c r="AC7" s="5" t="s">
        <v>25</v>
      </c>
      <c r="AD7" s="5" t="s">
        <v>28</v>
      </c>
      <c r="AE7" s="5" t="s">
        <v>8</v>
      </c>
      <c r="AF7" s="5" t="s">
        <v>27</v>
      </c>
      <c r="AG7" s="5" t="s">
        <v>26</v>
      </c>
      <c r="AH7" s="5" t="s">
        <v>24</v>
      </c>
      <c r="AI7" s="5" t="s">
        <v>25</v>
      </c>
      <c r="AJ7" s="5" t="s">
        <v>28</v>
      </c>
      <c r="AK7" s="5" t="s">
        <v>27</v>
      </c>
      <c r="AL7" s="5" t="s">
        <v>26</v>
      </c>
      <c r="AM7" s="5" t="s">
        <v>24</v>
      </c>
      <c r="AN7" s="5" t="s">
        <v>25</v>
      </c>
      <c r="AO7" s="5" t="s">
        <v>9</v>
      </c>
    </row>
    <row r="8" spans="1:41" s="26" customFormat="1" ht="33.6" customHeight="1" x14ac:dyDescent="0.25">
      <c r="A8" s="7">
        <v>1</v>
      </c>
      <c r="B8" s="31" t="s">
        <v>10</v>
      </c>
      <c r="C8" s="8">
        <v>1297</v>
      </c>
      <c r="D8" s="28">
        <v>4738.8630300000004</v>
      </c>
      <c r="E8" s="28">
        <f>L8+S8</f>
        <v>5553.7705099999994</v>
      </c>
      <c r="F8" s="28">
        <f>M8+T8</f>
        <v>4348.0537000000004</v>
      </c>
      <c r="G8" s="30">
        <f>O8+V8</f>
        <v>5225.3</v>
      </c>
      <c r="H8" s="9">
        <f>G8/E8*100</f>
        <v>94.085630484576882</v>
      </c>
      <c r="I8" s="9">
        <f>+O8/C8</f>
        <v>0.34695451040863529</v>
      </c>
      <c r="J8" s="9">
        <f>+(O8+AC8)/C8</f>
        <v>3.8400154202004626</v>
      </c>
      <c r="K8" s="28">
        <v>351.56303000000003</v>
      </c>
      <c r="L8" s="28">
        <v>435</v>
      </c>
      <c r="M8" s="28">
        <v>233.19969</v>
      </c>
      <c r="N8" s="10">
        <f>M8/$M$18*100</f>
        <v>0.71167347895444111</v>
      </c>
      <c r="O8" s="10">
        <v>450</v>
      </c>
      <c r="P8" s="10">
        <f>O8/L8*100</f>
        <v>103.44827586206897</v>
      </c>
      <c r="Q8" s="9">
        <f>O8/$O$18*100</f>
        <v>1.117124273869222</v>
      </c>
      <c r="R8" s="28">
        <v>4387.3</v>
      </c>
      <c r="S8" s="28">
        <v>5118.7705099999994</v>
      </c>
      <c r="T8" s="28">
        <v>4114.85401</v>
      </c>
      <c r="U8" s="11">
        <f>T8/$T$18*100</f>
        <v>6.1434117586941452</v>
      </c>
      <c r="V8" s="28">
        <v>4775.3</v>
      </c>
      <c r="W8" s="11">
        <f>V8/S8*100</f>
        <v>93.289980292552727</v>
      </c>
      <c r="X8" s="11">
        <f>V8/$V$18*100</f>
        <v>12.331692654130018</v>
      </c>
      <c r="Y8" s="28">
        <v>4158.57</v>
      </c>
      <c r="Z8" s="28">
        <v>4475.3</v>
      </c>
      <c r="AA8" s="28">
        <v>3517.75</v>
      </c>
      <c r="AB8" s="9">
        <f>AA8/$AA$18*100</f>
        <v>12.33717748946899</v>
      </c>
      <c r="AC8" s="30">
        <v>4530.5</v>
      </c>
      <c r="AD8" s="9">
        <f>AC8/Z8*100</f>
        <v>101.23343686456774</v>
      </c>
      <c r="AE8" s="9">
        <f>AC8/$AC$18*100</f>
        <v>12.58685499487413</v>
      </c>
      <c r="AF8" s="28">
        <v>4736.5040300000001</v>
      </c>
      <c r="AG8" s="28">
        <v>5553.7705099999994</v>
      </c>
      <c r="AH8" s="28">
        <v>4105.2745299999997</v>
      </c>
      <c r="AI8" s="32">
        <v>5225.3</v>
      </c>
      <c r="AJ8" s="10">
        <f>AI8/AG8*100</f>
        <v>94.085630484576882</v>
      </c>
      <c r="AK8" s="11">
        <f>D8-AF8</f>
        <v>2.3590000000003783</v>
      </c>
      <c r="AL8" s="11">
        <f>E8-AG8</f>
        <v>0</v>
      </c>
      <c r="AM8" s="11">
        <f>F8-AH8</f>
        <v>242.7791700000007</v>
      </c>
      <c r="AN8" s="11">
        <f>G8-AI8</f>
        <v>0</v>
      </c>
      <c r="AO8" s="11">
        <v>0</v>
      </c>
    </row>
    <row r="9" spans="1:41" s="26" customFormat="1" ht="46.8" customHeight="1" x14ac:dyDescent="0.25">
      <c r="A9" s="7">
        <v>2</v>
      </c>
      <c r="B9" s="31" t="s">
        <v>11</v>
      </c>
      <c r="C9" s="8">
        <v>1552</v>
      </c>
      <c r="D9" s="28">
        <v>4057.7024799999999</v>
      </c>
      <c r="E9" s="28">
        <f t="shared" ref="E9:E17" si="0">L9+S9</f>
        <v>4554.4360299999998</v>
      </c>
      <c r="F9" s="28">
        <f t="shared" ref="F9:F17" si="1">M9+T9</f>
        <v>3554.3956699999999</v>
      </c>
      <c r="G9" s="30">
        <f t="shared" ref="G9:G17" si="2">O9+V9</f>
        <v>4126.8</v>
      </c>
      <c r="H9" s="9">
        <f t="shared" ref="H9:H17" si="3">G9/E9*100</f>
        <v>90.610560183891749</v>
      </c>
      <c r="I9" s="9">
        <f t="shared" ref="I9:I15" si="4">+O9/C9</f>
        <v>0.23131443298969073</v>
      </c>
      <c r="J9" s="9">
        <f t="shared" ref="J9:J16" si="5">+(O9+AC9)/C9</f>
        <v>2.5039948453608245</v>
      </c>
      <c r="K9" s="28">
        <v>331.52747999999997</v>
      </c>
      <c r="L9" s="28">
        <v>379</v>
      </c>
      <c r="M9" s="28">
        <v>216.64564000000001</v>
      </c>
      <c r="N9" s="10">
        <f t="shared" ref="N9" si="6">M9/$M$18*100</f>
        <v>0.66115420787699786</v>
      </c>
      <c r="O9" s="10">
        <v>359</v>
      </c>
      <c r="P9" s="10">
        <f t="shared" ref="P9:P16" si="7">O9/L9*100</f>
        <v>94.722955145118732</v>
      </c>
      <c r="Q9" s="9">
        <f t="shared" ref="Q9:Q16" si="8">O9/$O$18*100</f>
        <v>0.89121692070900149</v>
      </c>
      <c r="R9" s="28">
        <v>3726.1750000000002</v>
      </c>
      <c r="S9" s="28">
        <v>4175.4360299999998</v>
      </c>
      <c r="T9" s="28">
        <v>3337.7500299999997</v>
      </c>
      <c r="U9" s="11">
        <f t="shared" ref="U9:U17" si="9">T9/$T$18*100</f>
        <v>4.9832078445679135</v>
      </c>
      <c r="V9" s="28">
        <v>3767.8</v>
      </c>
      <c r="W9" s="11">
        <f t="shared" ref="W9:W16" si="10">V9/S9*100</f>
        <v>90.237282356353106</v>
      </c>
      <c r="X9" s="11">
        <f t="shared" ref="X9:X15" si="11">V9/$V$18*100</f>
        <v>9.7299335292507454</v>
      </c>
      <c r="Y9" s="28">
        <v>3501.7</v>
      </c>
      <c r="Z9" s="28">
        <v>3483.7</v>
      </c>
      <c r="AA9" s="28">
        <v>2744.75</v>
      </c>
      <c r="AB9" s="9">
        <f t="shared" ref="AB9:AB17" si="12">AA9/$AA$18*100</f>
        <v>9.6261723869575757</v>
      </c>
      <c r="AC9" s="30">
        <v>3527.2</v>
      </c>
      <c r="AD9" s="9">
        <f t="shared" ref="AD9:AD16" si="13">AC9/Z9*100</f>
        <v>101.24867238855239</v>
      </c>
      <c r="AE9" s="9">
        <f t="shared" ref="AE9:AE16" si="14">AC9/$AC$18*100</f>
        <v>9.7994382381459069</v>
      </c>
      <c r="AF9" s="28">
        <v>4058.5761299999999</v>
      </c>
      <c r="AG9" s="28">
        <v>4554.4360299999998</v>
      </c>
      <c r="AH9" s="28">
        <v>3331.3023499999999</v>
      </c>
      <c r="AI9" s="32">
        <v>4126.8</v>
      </c>
      <c r="AJ9" s="10">
        <f t="shared" ref="AJ9:AJ17" si="15">AI9/AG9*100</f>
        <v>90.610560183891749</v>
      </c>
      <c r="AK9" s="11">
        <f t="shared" ref="AK9:AK17" si="16">D9-AF9</f>
        <v>-0.87364999999999782</v>
      </c>
      <c r="AL9" s="11">
        <f t="shared" ref="AL9:AL17" si="17">E9-AG9</f>
        <v>0</v>
      </c>
      <c r="AM9" s="11">
        <f t="shared" ref="AM9:AM17" si="18">F9-AH9</f>
        <v>223.09331999999995</v>
      </c>
      <c r="AN9" s="11">
        <f t="shared" ref="AN9:AN17" si="19">G9-AI9</f>
        <v>0</v>
      </c>
      <c r="AO9" s="11">
        <v>0</v>
      </c>
    </row>
    <row r="10" spans="1:41" s="26" customFormat="1" ht="33.6" customHeight="1" x14ac:dyDescent="0.25">
      <c r="A10" s="7">
        <v>3</v>
      </c>
      <c r="B10" s="31" t="s">
        <v>12</v>
      </c>
      <c r="C10" s="8">
        <v>5207</v>
      </c>
      <c r="D10" s="28">
        <v>13114.922919999999</v>
      </c>
      <c r="E10" s="28">
        <f t="shared" si="0"/>
        <v>8255.520489999999</v>
      </c>
      <c r="F10" s="28">
        <f t="shared" si="1"/>
        <v>6606.7284400000008</v>
      </c>
      <c r="G10" s="30">
        <f t="shared" si="2"/>
        <v>7451.1</v>
      </c>
      <c r="H10" s="9">
        <f t="shared" si="3"/>
        <v>90.255968827472458</v>
      </c>
      <c r="I10" s="9">
        <f t="shared" si="4"/>
        <v>0.36066833109275975</v>
      </c>
      <c r="J10" s="9">
        <f t="shared" si="5"/>
        <v>1.3384098329172269</v>
      </c>
      <c r="K10" s="28">
        <v>2093.3729199999998</v>
      </c>
      <c r="L10" s="28">
        <v>2223</v>
      </c>
      <c r="M10" s="28">
        <v>1703.06195</v>
      </c>
      <c r="N10" s="10">
        <f>M10/$M$18*100</f>
        <v>5.1973654974903036</v>
      </c>
      <c r="O10" s="10">
        <v>1878</v>
      </c>
      <c r="P10" s="10">
        <f t="shared" si="7"/>
        <v>84.480431848852902</v>
      </c>
      <c r="Q10" s="9">
        <f>O10/$O$18*100</f>
        <v>4.6621319696142205</v>
      </c>
      <c r="R10" s="28">
        <v>11021.55</v>
      </c>
      <c r="S10" s="28">
        <v>6032.5204899999999</v>
      </c>
      <c r="T10" s="28">
        <v>4903.6664900000005</v>
      </c>
      <c r="U10" s="11">
        <f t="shared" si="9"/>
        <v>7.3210962775761876</v>
      </c>
      <c r="V10" s="28">
        <v>5573.1</v>
      </c>
      <c r="W10" s="11">
        <f t="shared" si="10"/>
        <v>92.384269713437817</v>
      </c>
      <c r="X10" s="11">
        <f t="shared" si="11"/>
        <v>14.39192434626767</v>
      </c>
      <c r="Y10" s="28">
        <v>9926.4</v>
      </c>
      <c r="Z10" s="28">
        <v>4916.1000000000004</v>
      </c>
      <c r="AA10" s="28">
        <v>3866.75</v>
      </c>
      <c r="AB10" s="9">
        <f t="shared" si="12"/>
        <v>13.561162975596394</v>
      </c>
      <c r="AC10" s="30">
        <v>5091.1000000000004</v>
      </c>
      <c r="AD10" s="9">
        <f t="shared" si="13"/>
        <v>103.55973230813042</v>
      </c>
      <c r="AE10" s="9">
        <f t="shared" si="14"/>
        <v>14.144341124468312</v>
      </c>
      <c r="AF10" s="28">
        <v>13114.86753</v>
      </c>
      <c r="AG10" s="28">
        <v>8296.2671100000007</v>
      </c>
      <c r="AH10" s="28">
        <v>5852.5721599999997</v>
      </c>
      <c r="AI10" s="32">
        <v>7451.1</v>
      </c>
      <c r="AJ10" s="10">
        <f t="shared" si="15"/>
        <v>89.812682031642055</v>
      </c>
      <c r="AK10" s="11">
        <f t="shared" si="16"/>
        <v>5.5389999999533757E-2</v>
      </c>
      <c r="AL10" s="11">
        <f t="shared" si="17"/>
        <v>-40.746620000001712</v>
      </c>
      <c r="AM10" s="11">
        <f t="shared" si="18"/>
        <v>754.15628000000106</v>
      </c>
      <c r="AN10" s="11">
        <f t="shared" si="19"/>
        <v>0</v>
      </c>
      <c r="AO10" s="11">
        <v>0</v>
      </c>
    </row>
    <row r="11" spans="1:41" s="26" customFormat="1" ht="33.6" customHeight="1" x14ac:dyDescent="0.25">
      <c r="A11" s="7">
        <v>4</v>
      </c>
      <c r="B11" s="31" t="s">
        <v>13</v>
      </c>
      <c r="C11" s="8">
        <v>411</v>
      </c>
      <c r="D11" s="28">
        <v>3409.93118</v>
      </c>
      <c r="E11" s="28">
        <f t="shared" si="0"/>
        <v>4335.6807799999997</v>
      </c>
      <c r="F11" s="28">
        <f t="shared" si="1"/>
        <v>3484.6156000000001</v>
      </c>
      <c r="G11" s="30">
        <f t="shared" si="2"/>
        <v>4064.9</v>
      </c>
      <c r="H11" s="9">
        <f>G11/E11*100</f>
        <v>93.754596019866582</v>
      </c>
      <c r="I11" s="9">
        <f t="shared" si="4"/>
        <v>0.77372262773722633</v>
      </c>
      <c r="J11" s="9">
        <f>+(O11+AC11)/C11</f>
        <v>9.2909975669099758</v>
      </c>
      <c r="K11" s="28">
        <v>302.80617999999998</v>
      </c>
      <c r="L11" s="28">
        <v>313</v>
      </c>
      <c r="M11" s="28">
        <v>254.34432000000001</v>
      </c>
      <c r="N11" s="10">
        <f>M11/$M$18*100</f>
        <v>0.77620217705564554</v>
      </c>
      <c r="O11" s="10">
        <v>318</v>
      </c>
      <c r="P11" s="10">
        <f t="shared" si="7"/>
        <v>101.59744408945687</v>
      </c>
      <c r="Q11" s="9">
        <f t="shared" si="8"/>
        <v>0.78943448686758355</v>
      </c>
      <c r="R11" s="28">
        <v>3107.125</v>
      </c>
      <c r="S11" s="28">
        <v>4022.6807799999997</v>
      </c>
      <c r="T11" s="28">
        <v>3230.2712799999999</v>
      </c>
      <c r="U11" s="11">
        <f t="shared" si="9"/>
        <v>4.8227437758658143</v>
      </c>
      <c r="V11" s="28">
        <v>3746.9</v>
      </c>
      <c r="W11" s="11">
        <f t="shared" si="10"/>
        <v>93.144353353337678</v>
      </c>
      <c r="X11" s="11">
        <f t="shared" si="11"/>
        <v>9.675961553359949</v>
      </c>
      <c r="Y11" s="28">
        <v>2877.4</v>
      </c>
      <c r="Z11" s="28">
        <v>3386.5</v>
      </c>
      <c r="AA11" s="28">
        <v>2658.75</v>
      </c>
      <c r="AB11" s="9">
        <f t="shared" si="12"/>
        <v>9.3245599175966678</v>
      </c>
      <c r="AC11" s="30">
        <v>3500.6</v>
      </c>
      <c r="AD11" s="9">
        <f t="shared" si="13"/>
        <v>103.36926029824302</v>
      </c>
      <c r="AE11" s="9">
        <f t="shared" si="14"/>
        <v>9.7255368270734763</v>
      </c>
      <c r="AF11" s="28">
        <v>3410.7719099999999</v>
      </c>
      <c r="AG11" s="28">
        <v>4335.6807800000006</v>
      </c>
      <c r="AH11" s="28">
        <v>3231.0758799999999</v>
      </c>
      <c r="AI11" s="32">
        <v>4064.9</v>
      </c>
      <c r="AJ11" s="10">
        <f t="shared" si="15"/>
        <v>93.754596019866568</v>
      </c>
      <c r="AK11" s="11">
        <f t="shared" si="16"/>
        <v>-0.84072999999989406</v>
      </c>
      <c r="AL11" s="11">
        <f t="shared" si="17"/>
        <v>0</v>
      </c>
      <c r="AM11" s="11">
        <f t="shared" si="18"/>
        <v>253.53972000000022</v>
      </c>
      <c r="AN11" s="11">
        <f t="shared" si="19"/>
        <v>0</v>
      </c>
      <c r="AO11" s="11">
        <v>0</v>
      </c>
    </row>
    <row r="12" spans="1:41" s="26" customFormat="1" ht="33.6" customHeight="1" x14ac:dyDescent="0.25">
      <c r="A12" s="7">
        <v>5</v>
      </c>
      <c r="B12" s="31" t="s">
        <v>14</v>
      </c>
      <c r="C12" s="8">
        <v>1285</v>
      </c>
      <c r="D12" s="28">
        <v>4689.2315099999996</v>
      </c>
      <c r="E12" s="28">
        <f t="shared" si="0"/>
        <v>6592.7236800000001</v>
      </c>
      <c r="F12" s="28">
        <f t="shared" si="1"/>
        <v>5061.4695299999994</v>
      </c>
      <c r="G12" s="30">
        <f t="shared" si="2"/>
        <v>5333.9</v>
      </c>
      <c r="H12" s="9">
        <f t="shared" si="3"/>
        <v>80.905863174292776</v>
      </c>
      <c r="I12" s="9">
        <f>+O12/C12</f>
        <v>0.31906614785992216</v>
      </c>
      <c r="J12" s="9">
        <f>+(O12+AC12)/C12</f>
        <v>3.6950972762645913</v>
      </c>
      <c r="K12" s="28">
        <v>360.26618000000002</v>
      </c>
      <c r="L12" s="28">
        <v>382</v>
      </c>
      <c r="M12" s="28">
        <v>330.31635999999997</v>
      </c>
      <c r="N12" s="10">
        <f t="shared" ref="N12:N17" si="20">M12/$M$18*100</f>
        <v>1.0080519106897938</v>
      </c>
      <c r="O12" s="10">
        <v>410</v>
      </c>
      <c r="P12" s="10">
        <f t="shared" si="7"/>
        <v>107.32984293193716</v>
      </c>
      <c r="Q12" s="9">
        <f t="shared" si="8"/>
        <v>1.0178243384141801</v>
      </c>
      <c r="R12" s="28">
        <v>4328.96533</v>
      </c>
      <c r="S12" s="28">
        <v>6210.7236800000001</v>
      </c>
      <c r="T12" s="28">
        <v>4731.1531699999996</v>
      </c>
      <c r="U12" s="11">
        <f t="shared" si="9"/>
        <v>7.0635366275755382</v>
      </c>
      <c r="V12" s="28">
        <v>4923.8999999999996</v>
      </c>
      <c r="W12" s="11">
        <f t="shared" si="10"/>
        <v>79.280616135863895</v>
      </c>
      <c r="X12" s="11">
        <f t="shared" si="11"/>
        <v>12.715435985104765</v>
      </c>
      <c r="Y12" s="28">
        <v>3882</v>
      </c>
      <c r="Z12" s="28">
        <v>4239.3999999999996</v>
      </c>
      <c r="AA12" s="28">
        <v>3382.83</v>
      </c>
      <c r="AB12" s="9">
        <f t="shared" si="12"/>
        <v>11.86399662474604</v>
      </c>
      <c r="AC12" s="30">
        <v>4338.2</v>
      </c>
      <c r="AD12" s="9">
        <f t="shared" si="13"/>
        <v>102.33051846959475</v>
      </c>
      <c r="AE12" s="9">
        <f t="shared" si="14"/>
        <v>12.052597801294107</v>
      </c>
      <c r="AF12" s="28">
        <v>4215.0091500000008</v>
      </c>
      <c r="AG12" s="28">
        <v>7092.9340599999996</v>
      </c>
      <c r="AH12" s="28">
        <v>5178.78629</v>
      </c>
      <c r="AI12" s="32">
        <v>5333.9</v>
      </c>
      <c r="AJ12" s="10">
        <f t="shared" si="15"/>
        <v>75.200191555143263</v>
      </c>
      <c r="AK12" s="11">
        <f t="shared" si="16"/>
        <v>474.22235999999884</v>
      </c>
      <c r="AL12" s="11">
        <f t="shared" si="17"/>
        <v>-500.21037999999953</v>
      </c>
      <c r="AM12" s="11">
        <f t="shared" si="18"/>
        <v>-117.31676000000061</v>
      </c>
      <c r="AN12" s="11">
        <f t="shared" si="19"/>
        <v>0</v>
      </c>
      <c r="AO12" s="11">
        <v>0</v>
      </c>
    </row>
    <row r="13" spans="1:41" s="26" customFormat="1" ht="33.6" customHeight="1" x14ac:dyDescent="0.25">
      <c r="A13" s="7">
        <v>6</v>
      </c>
      <c r="B13" s="31" t="s">
        <v>15</v>
      </c>
      <c r="C13" s="8">
        <v>1444</v>
      </c>
      <c r="D13" s="28">
        <v>4733.8351900000007</v>
      </c>
      <c r="E13" s="28">
        <f t="shared" si="0"/>
        <v>6416.8800199999996</v>
      </c>
      <c r="F13" s="28">
        <f t="shared" si="1"/>
        <v>4555.0875000000005</v>
      </c>
      <c r="G13" s="30">
        <f t="shared" si="2"/>
        <v>4841.3999999999996</v>
      </c>
      <c r="H13" s="9">
        <f t="shared" si="3"/>
        <v>75.447880978145506</v>
      </c>
      <c r="I13" s="9">
        <f t="shared" si="4"/>
        <v>0.32617728531855955</v>
      </c>
      <c r="J13" s="9">
        <f t="shared" si="5"/>
        <v>3.1853185595567868</v>
      </c>
      <c r="K13" s="28">
        <v>357.19519000000003</v>
      </c>
      <c r="L13" s="28">
        <v>471</v>
      </c>
      <c r="M13" s="28">
        <v>373.52947999999998</v>
      </c>
      <c r="N13" s="10">
        <f t="shared" si="20"/>
        <v>1.1399287217047473</v>
      </c>
      <c r="O13" s="10">
        <v>471</v>
      </c>
      <c r="P13" s="10">
        <f t="shared" si="7"/>
        <v>100</v>
      </c>
      <c r="Q13" s="9">
        <f>O13/$O$18*100</f>
        <v>1.1692567399831191</v>
      </c>
      <c r="R13" s="28">
        <v>4376.6400000000003</v>
      </c>
      <c r="S13" s="28">
        <v>5945.8800199999996</v>
      </c>
      <c r="T13" s="28">
        <v>4181.5580200000004</v>
      </c>
      <c r="U13" s="11">
        <f t="shared" si="9"/>
        <v>6.2429997874286212</v>
      </c>
      <c r="V13" s="28">
        <v>4370.3999999999996</v>
      </c>
      <c r="W13" s="11">
        <f t="shared" si="10"/>
        <v>73.502996785999727</v>
      </c>
      <c r="X13" s="11">
        <f t="shared" si="11"/>
        <v>11.286082460915507</v>
      </c>
      <c r="Y13" s="28">
        <v>4150.8999999999996</v>
      </c>
      <c r="Z13" s="28">
        <v>4045.3</v>
      </c>
      <c r="AA13" s="28">
        <v>3161.08</v>
      </c>
      <c r="AB13" s="9">
        <f t="shared" si="12"/>
        <v>11.086292379620676</v>
      </c>
      <c r="AC13" s="30">
        <v>4128.6000000000004</v>
      </c>
      <c r="AD13" s="9">
        <f t="shared" si="13"/>
        <v>102.0591797888908</v>
      </c>
      <c r="AE13" s="9">
        <f t="shared" si="14"/>
        <v>11.470276908031639</v>
      </c>
      <c r="AF13" s="28">
        <v>4738.1646700000001</v>
      </c>
      <c r="AG13" s="28">
        <v>6416.8800199999996</v>
      </c>
      <c r="AH13" s="28">
        <v>3861.45786</v>
      </c>
      <c r="AI13" s="32">
        <v>4841.3999999999996</v>
      </c>
      <c r="AJ13" s="10">
        <f t="shared" si="15"/>
        <v>75.447880978145506</v>
      </c>
      <c r="AK13" s="11">
        <f t="shared" si="16"/>
        <v>-4.3294799999994211</v>
      </c>
      <c r="AL13" s="11">
        <f t="shared" si="17"/>
        <v>0</v>
      </c>
      <c r="AM13" s="11">
        <f t="shared" si="18"/>
        <v>693.62964000000056</v>
      </c>
      <c r="AN13" s="11">
        <f t="shared" si="19"/>
        <v>0</v>
      </c>
      <c r="AO13" s="11">
        <v>0</v>
      </c>
    </row>
    <row r="14" spans="1:41" s="26" customFormat="1" ht="33.6" customHeight="1" x14ac:dyDescent="0.25">
      <c r="A14" s="7">
        <v>7</v>
      </c>
      <c r="B14" s="31" t="s">
        <v>16</v>
      </c>
      <c r="C14" s="8">
        <v>1156</v>
      </c>
      <c r="D14" s="28">
        <v>4123.5427599999994</v>
      </c>
      <c r="E14" s="28">
        <f t="shared" si="0"/>
        <v>6210.5975499999995</v>
      </c>
      <c r="F14" s="28">
        <f t="shared" si="1"/>
        <v>4434.1152899999997</v>
      </c>
      <c r="G14" s="30">
        <f t="shared" si="2"/>
        <v>4610</v>
      </c>
      <c r="H14" s="9">
        <f t="shared" si="3"/>
        <v>74.227962170886443</v>
      </c>
      <c r="I14" s="9">
        <f t="shared" si="4"/>
        <v>0.40657439446366783</v>
      </c>
      <c r="J14" s="9">
        <f t="shared" si="5"/>
        <v>3.7771626297577852</v>
      </c>
      <c r="K14" s="28">
        <v>449.27776</v>
      </c>
      <c r="L14" s="28">
        <v>462</v>
      </c>
      <c r="M14" s="28">
        <v>403.96373999999997</v>
      </c>
      <c r="N14" s="10">
        <f t="shared" si="20"/>
        <v>1.2328073001179689</v>
      </c>
      <c r="O14" s="10">
        <v>470</v>
      </c>
      <c r="P14" s="10">
        <f t="shared" si="7"/>
        <v>101.73160173160174</v>
      </c>
      <c r="Q14" s="9">
        <f t="shared" si="8"/>
        <v>1.1667742415967428</v>
      </c>
      <c r="R14" s="28">
        <v>3674.2649999999999</v>
      </c>
      <c r="S14" s="28">
        <v>5748.5975499999995</v>
      </c>
      <c r="T14" s="28">
        <v>4030.1515499999996</v>
      </c>
      <c r="U14" s="11">
        <f t="shared" si="9"/>
        <v>6.0169523296379186</v>
      </c>
      <c r="V14" s="28">
        <v>4140</v>
      </c>
      <c r="W14" s="11">
        <f t="shared" si="10"/>
        <v>72.017565397320254</v>
      </c>
      <c r="X14" s="11">
        <f t="shared" si="11"/>
        <v>10.691099530521281</v>
      </c>
      <c r="Y14" s="28">
        <v>3446.8</v>
      </c>
      <c r="Z14" s="28">
        <v>3850.1</v>
      </c>
      <c r="AA14" s="28">
        <v>3011.75</v>
      </c>
      <c r="AB14" s="9">
        <f t="shared" si="12"/>
        <v>10.562573890671091</v>
      </c>
      <c r="AC14" s="30">
        <v>3896.4</v>
      </c>
      <c r="AD14" s="9">
        <f t="shared" si="13"/>
        <v>101.20256616711254</v>
      </c>
      <c r="AE14" s="9">
        <f t="shared" si="14"/>
        <v>10.825167597842968</v>
      </c>
      <c r="AF14" s="28">
        <v>4125.8748100000003</v>
      </c>
      <c r="AG14" s="28">
        <v>6210.5975499999995</v>
      </c>
      <c r="AH14" s="28">
        <v>3778.90994</v>
      </c>
      <c r="AI14" s="32">
        <v>4610</v>
      </c>
      <c r="AJ14" s="10">
        <f t="shared" si="15"/>
        <v>74.227962170886443</v>
      </c>
      <c r="AK14" s="11">
        <f t="shared" si="16"/>
        <v>-2.3320500000008906</v>
      </c>
      <c r="AL14" s="11">
        <f t="shared" si="17"/>
        <v>0</v>
      </c>
      <c r="AM14" s="11">
        <f t="shared" si="18"/>
        <v>655.20534999999973</v>
      </c>
      <c r="AN14" s="11">
        <f t="shared" si="19"/>
        <v>0</v>
      </c>
      <c r="AO14" s="11">
        <v>0</v>
      </c>
    </row>
    <row r="15" spans="1:41" s="26" customFormat="1" ht="33.6" customHeight="1" x14ac:dyDescent="0.25">
      <c r="A15" s="7">
        <v>8</v>
      </c>
      <c r="B15" s="31" t="s">
        <v>17</v>
      </c>
      <c r="C15" s="13">
        <v>494</v>
      </c>
      <c r="D15" s="28">
        <v>3052.7200699999999</v>
      </c>
      <c r="E15" s="28">
        <f t="shared" si="0"/>
        <v>4097.46119</v>
      </c>
      <c r="F15" s="28">
        <f t="shared" si="1"/>
        <v>3338.4110700000001</v>
      </c>
      <c r="G15" s="30">
        <f t="shared" si="2"/>
        <v>3281.4</v>
      </c>
      <c r="H15" s="9">
        <f t="shared" si="3"/>
        <v>80.083735948698518</v>
      </c>
      <c r="I15" s="9">
        <f t="shared" si="4"/>
        <v>0.32186234817813764</v>
      </c>
      <c r="J15" s="9">
        <f t="shared" si="5"/>
        <v>6.2281376518218616</v>
      </c>
      <c r="K15" s="28">
        <v>119.16807</v>
      </c>
      <c r="L15" s="28">
        <v>159</v>
      </c>
      <c r="M15" s="28">
        <v>89.27488000000001</v>
      </c>
      <c r="N15" s="10">
        <f t="shared" si="20"/>
        <v>0.27244703641261386</v>
      </c>
      <c r="O15" s="10">
        <v>159</v>
      </c>
      <c r="P15" s="10">
        <f t="shared" si="7"/>
        <v>100</v>
      </c>
      <c r="Q15" s="9">
        <f t="shared" si="8"/>
        <v>0.39471724343379178</v>
      </c>
      <c r="R15" s="28">
        <v>2933.5520000000001</v>
      </c>
      <c r="S15" s="28">
        <v>3938.46119</v>
      </c>
      <c r="T15" s="28">
        <v>3249.1361900000002</v>
      </c>
      <c r="U15" s="11">
        <f t="shared" si="9"/>
        <v>4.8509087872220036</v>
      </c>
      <c r="V15" s="28">
        <v>3122.4</v>
      </c>
      <c r="W15" s="11">
        <f t="shared" si="10"/>
        <v>79.279694514394848</v>
      </c>
      <c r="X15" s="11">
        <f t="shared" si="11"/>
        <v>8.0632582546134408</v>
      </c>
      <c r="Y15" s="28">
        <v>2743.6</v>
      </c>
      <c r="Z15" s="28">
        <v>2874</v>
      </c>
      <c r="AA15" s="28">
        <v>2696.66</v>
      </c>
      <c r="AB15" s="9">
        <f t="shared" si="12"/>
        <v>9.4575149026370386</v>
      </c>
      <c r="AC15" s="30">
        <v>2917.7</v>
      </c>
      <c r="AD15" s="9">
        <f t="shared" si="13"/>
        <v>101.5205288796103</v>
      </c>
      <c r="AE15" s="9">
        <f t="shared" si="14"/>
        <v>8.10609575511406</v>
      </c>
      <c r="AF15" s="28">
        <v>3043.9491699999999</v>
      </c>
      <c r="AG15" s="28">
        <v>4057.5611899999999</v>
      </c>
      <c r="AH15" s="28">
        <v>3088.79576</v>
      </c>
      <c r="AI15" s="32">
        <v>3281.4</v>
      </c>
      <c r="AJ15" s="10">
        <f t="shared" si="15"/>
        <v>80.87123881426912</v>
      </c>
      <c r="AK15" s="11">
        <f t="shared" si="16"/>
        <v>8.7708999999999833</v>
      </c>
      <c r="AL15" s="11">
        <f t="shared" si="17"/>
        <v>39.900000000000091</v>
      </c>
      <c r="AM15" s="11">
        <f t="shared" si="18"/>
        <v>249.61531000000014</v>
      </c>
      <c r="AN15" s="11">
        <f t="shared" si="19"/>
        <v>0</v>
      </c>
      <c r="AO15" s="11">
        <v>0</v>
      </c>
    </row>
    <row r="16" spans="1:41" s="26" customFormat="1" ht="39" customHeight="1" x14ac:dyDescent="0.25">
      <c r="A16" s="7">
        <v>9</v>
      </c>
      <c r="B16" s="31" t="s">
        <v>18</v>
      </c>
      <c r="C16" s="8">
        <v>1276</v>
      </c>
      <c r="D16" s="28">
        <v>4211.5614800000003</v>
      </c>
      <c r="E16" s="28">
        <f t="shared" si="0"/>
        <v>5298.2574699999996</v>
      </c>
      <c r="F16" s="28">
        <f t="shared" si="1"/>
        <v>4309.2298300000002</v>
      </c>
      <c r="G16" s="30">
        <f t="shared" si="2"/>
        <v>4694</v>
      </c>
      <c r="H16" s="9">
        <f t="shared" si="3"/>
        <v>88.595165987658206</v>
      </c>
      <c r="I16" s="9">
        <f>+O16/C16</f>
        <v>0.30642633228840127</v>
      </c>
      <c r="J16" s="9">
        <f t="shared" si="5"/>
        <v>3.4910658307210034</v>
      </c>
      <c r="K16" s="28">
        <v>303.83647999999999</v>
      </c>
      <c r="L16" s="28">
        <v>386</v>
      </c>
      <c r="M16" s="28">
        <v>281.97485999999998</v>
      </c>
      <c r="N16" s="10">
        <f t="shared" si="20"/>
        <v>0.86052442691451037</v>
      </c>
      <c r="O16" s="10">
        <v>391</v>
      </c>
      <c r="P16" s="10">
        <f t="shared" si="7"/>
        <v>101.29533678756476</v>
      </c>
      <c r="Q16" s="9">
        <f t="shared" si="8"/>
        <v>0.97065686907303517</v>
      </c>
      <c r="R16" s="28">
        <v>3907.7249999999999</v>
      </c>
      <c r="S16" s="28">
        <v>4912.2574699999996</v>
      </c>
      <c r="T16" s="28">
        <v>4027.2549700000004</v>
      </c>
      <c r="U16" s="11">
        <f t="shared" si="9"/>
        <v>6.0126277816494005</v>
      </c>
      <c r="V16" s="28">
        <v>4303</v>
      </c>
      <c r="W16" s="11">
        <f t="shared" si="10"/>
        <v>87.597199989600711</v>
      </c>
      <c r="X16" s="11">
        <f>V16/$V$18*100</f>
        <v>11.112029294645669</v>
      </c>
      <c r="Y16" s="28">
        <v>3684.4</v>
      </c>
      <c r="Z16" s="28">
        <v>3991.7</v>
      </c>
      <c r="AA16" s="28">
        <v>3473.09</v>
      </c>
      <c r="AB16" s="9">
        <f t="shared" si="12"/>
        <v>12.180549432705524</v>
      </c>
      <c r="AC16" s="30">
        <v>4063.6</v>
      </c>
      <c r="AD16" s="9">
        <f t="shared" si="13"/>
        <v>101.80123756795349</v>
      </c>
      <c r="AE16" s="9">
        <f t="shared" si="14"/>
        <v>11.289690753155394</v>
      </c>
      <c r="AF16" s="28">
        <v>4215.44362</v>
      </c>
      <c r="AG16" s="28">
        <v>5338.1574700000001</v>
      </c>
      <c r="AH16" s="28">
        <v>3716.7576400000003</v>
      </c>
      <c r="AI16" s="32">
        <v>4694</v>
      </c>
      <c r="AJ16" s="10">
        <f t="shared" si="15"/>
        <v>87.93296238224309</v>
      </c>
      <c r="AK16" s="11">
        <f t="shared" si="16"/>
        <v>-3.8821399999997084</v>
      </c>
      <c r="AL16" s="11">
        <f t="shared" si="17"/>
        <v>-39.900000000000546</v>
      </c>
      <c r="AM16" s="11">
        <f t="shared" si="18"/>
        <v>592.47218999999996</v>
      </c>
      <c r="AN16" s="11">
        <f t="shared" si="19"/>
        <v>0</v>
      </c>
      <c r="AO16" s="11">
        <v>0</v>
      </c>
    </row>
    <row r="17" spans="1:41" s="26" customFormat="1" ht="42.6" customHeight="1" x14ac:dyDescent="0.25">
      <c r="A17" s="7">
        <v>10</v>
      </c>
      <c r="B17" s="31" t="s">
        <v>22</v>
      </c>
      <c r="C17" s="8">
        <v>19914</v>
      </c>
      <c r="D17" s="28">
        <v>64282.806770000003</v>
      </c>
      <c r="E17" s="28">
        <f t="shared" si="0"/>
        <v>68482.938770000008</v>
      </c>
      <c r="F17" s="28">
        <f t="shared" si="1"/>
        <v>60055.634169999998</v>
      </c>
      <c r="G17" s="30">
        <f t="shared" si="2"/>
        <v>35377</v>
      </c>
      <c r="H17" s="9">
        <f t="shared" si="3"/>
        <v>51.658121913858977</v>
      </c>
      <c r="I17" s="9"/>
      <c r="J17" s="9"/>
      <c r="K17" s="28">
        <v>28746.065050000001</v>
      </c>
      <c r="L17" s="28">
        <v>35416</v>
      </c>
      <c r="M17" s="28">
        <v>28881.481739999999</v>
      </c>
      <c r="N17" s="10">
        <f t="shared" si="20"/>
        <v>88.139845242782982</v>
      </c>
      <c r="O17" s="10">
        <v>35376</v>
      </c>
      <c r="P17" s="10">
        <f>O17/L17*100</f>
        <v>99.88705669753783</v>
      </c>
      <c r="Q17" s="9">
        <f>O17/$O$18*100</f>
        <v>87.820862916439097</v>
      </c>
      <c r="R17" s="28">
        <v>35536.741719999998</v>
      </c>
      <c r="S17" s="28">
        <v>33066.938770000001</v>
      </c>
      <c r="T17" s="28">
        <v>31174.152429999998</v>
      </c>
      <c r="U17" s="11">
        <f t="shared" si="9"/>
        <v>46.542515029782464</v>
      </c>
      <c r="V17" s="28">
        <v>1</v>
      </c>
      <c r="W17" s="11">
        <f>V17/S17*100</f>
        <v>3.0241686627104731E-3</v>
      </c>
      <c r="X17" s="11">
        <f>V17/$V$18*100</f>
        <v>2.582391190947169E-3</v>
      </c>
      <c r="Y17" s="12">
        <v>0</v>
      </c>
      <c r="Z17" s="20">
        <v>0</v>
      </c>
      <c r="AA17" s="20">
        <v>0</v>
      </c>
      <c r="AB17" s="9">
        <f t="shared" si="12"/>
        <v>0</v>
      </c>
      <c r="AC17" s="30">
        <v>0</v>
      </c>
      <c r="AD17" s="9"/>
      <c r="AE17" s="9">
        <f>AC17/$AC$18*100</f>
        <v>0</v>
      </c>
      <c r="AF17" s="28">
        <v>64369.434249999998</v>
      </c>
      <c r="AG17" s="28">
        <v>69707.204120000009</v>
      </c>
      <c r="AH17" s="28">
        <v>60619.6682</v>
      </c>
      <c r="AI17" s="32">
        <v>35377</v>
      </c>
      <c r="AJ17" s="10">
        <f t="shared" si="15"/>
        <v>50.75085200533789</v>
      </c>
      <c r="AK17" s="11">
        <f t="shared" si="16"/>
        <v>-86.627479999995558</v>
      </c>
      <c r="AL17" s="11">
        <f t="shared" si="17"/>
        <v>-1224.2653500000015</v>
      </c>
      <c r="AM17" s="11">
        <f t="shared" si="18"/>
        <v>-564.03403000000253</v>
      </c>
      <c r="AN17" s="11">
        <f t="shared" si="19"/>
        <v>0</v>
      </c>
      <c r="AO17" s="11">
        <f>+AM17*100/M17</f>
        <v>-1.9529262212985148</v>
      </c>
    </row>
    <row r="18" spans="1:41" s="27" customFormat="1" ht="20.25" customHeight="1" x14ac:dyDescent="0.25">
      <c r="A18" s="14"/>
      <c r="B18" s="15" t="s">
        <v>19</v>
      </c>
      <c r="C18" s="16">
        <f>SUM(C8:C17)</f>
        <v>34036</v>
      </c>
      <c r="D18" s="17">
        <f>SUM(D8:D17)</f>
        <v>110415.11739</v>
      </c>
      <c r="E18" s="17">
        <f>SUM(E8:E17)</f>
        <v>119798.26649000001</v>
      </c>
      <c r="F18" s="17">
        <f t="shared" ref="F18:AO18" si="21">SUM(F8:F17)</f>
        <v>99747.7408</v>
      </c>
      <c r="G18" s="17">
        <f t="shared" si="21"/>
        <v>79005.8</v>
      </c>
      <c r="H18" s="17">
        <f t="shared" si="21"/>
        <v>819.62548568934812</v>
      </c>
      <c r="I18" s="17">
        <f t="shared" si="21"/>
        <v>3.3927664103370003</v>
      </c>
      <c r="J18" s="17">
        <f t="shared" si="21"/>
        <v>37.350199613510519</v>
      </c>
      <c r="K18" s="17">
        <f t="shared" si="21"/>
        <v>33415.07834</v>
      </c>
      <c r="L18" s="17">
        <f t="shared" si="21"/>
        <v>40626</v>
      </c>
      <c r="M18" s="17">
        <f t="shared" si="21"/>
        <v>32767.792659999999</v>
      </c>
      <c r="N18" s="17">
        <f t="shared" si="21"/>
        <v>100</v>
      </c>
      <c r="O18" s="17">
        <f t="shared" si="21"/>
        <v>40282</v>
      </c>
      <c r="P18" s="17">
        <f t="shared" si="21"/>
        <v>994.49294509413892</v>
      </c>
      <c r="Q18" s="17">
        <f t="shared" si="21"/>
        <v>100</v>
      </c>
      <c r="R18" s="17">
        <f t="shared" si="21"/>
        <v>77000.039049999992</v>
      </c>
      <c r="S18" s="17">
        <f t="shared" si="21"/>
        <v>79172.266489999995</v>
      </c>
      <c r="T18" s="17">
        <f t="shared" si="21"/>
        <v>66979.948139999993</v>
      </c>
      <c r="U18" s="17">
        <f t="shared" si="21"/>
        <v>100</v>
      </c>
      <c r="V18" s="29">
        <f t="shared" si="21"/>
        <v>38723.800000000003</v>
      </c>
      <c r="W18" s="17">
        <f t="shared" si="21"/>
        <v>760.73698270752357</v>
      </c>
      <c r="X18" s="17">
        <f t="shared" si="21"/>
        <v>99.999999999999986</v>
      </c>
      <c r="Y18" s="17">
        <f t="shared" si="21"/>
        <v>38371.770000000004</v>
      </c>
      <c r="Z18" s="17">
        <f t="shared" si="21"/>
        <v>35262.1</v>
      </c>
      <c r="AA18" s="17">
        <f t="shared" si="21"/>
        <v>28513.41</v>
      </c>
      <c r="AB18" s="17">
        <f t="shared" si="21"/>
        <v>99.999999999999986</v>
      </c>
      <c r="AC18" s="29">
        <f t="shared" si="21"/>
        <v>35993.9</v>
      </c>
      <c r="AD18" s="17">
        <f t="shared" si="21"/>
        <v>918.32513273265556</v>
      </c>
      <c r="AE18" s="17">
        <f t="shared" si="21"/>
        <v>99.999999999999986</v>
      </c>
      <c r="AF18" s="17">
        <f t="shared" si="21"/>
        <v>110028.59526999999</v>
      </c>
      <c r="AG18" s="17">
        <f t="shared" si="21"/>
        <v>121563.48884000001</v>
      </c>
      <c r="AH18" s="17">
        <f t="shared" si="21"/>
        <v>96764.600609999994</v>
      </c>
      <c r="AI18" s="17">
        <f t="shared" si="21"/>
        <v>79005.8</v>
      </c>
      <c r="AJ18" s="17">
        <f t="shared" si="21"/>
        <v>812.69455662600262</v>
      </c>
      <c r="AK18" s="17">
        <f t="shared" si="21"/>
        <v>386.52212000000327</v>
      </c>
      <c r="AL18" s="17">
        <f t="shared" si="21"/>
        <v>-1765.2223500000032</v>
      </c>
      <c r="AM18" s="17">
        <f t="shared" si="21"/>
        <v>2983.1401899999992</v>
      </c>
      <c r="AN18" s="17">
        <f t="shared" si="21"/>
        <v>0</v>
      </c>
      <c r="AO18" s="17">
        <f t="shared" si="21"/>
        <v>-1.9529262212985148</v>
      </c>
    </row>
    <row r="19" spans="1:41" ht="34.799999999999997" customHeight="1" x14ac:dyDescent="0.25"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x14ac:dyDescent="0.25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x14ac:dyDescent="0.25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 x14ac:dyDescent="0.25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x14ac:dyDescent="0.25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x14ac:dyDescent="0.2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1" x14ac:dyDescent="0.2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</sheetData>
  <mergeCells count="12">
    <mergeCell ref="K4:AE4"/>
    <mergeCell ref="AF4:AJ6"/>
    <mergeCell ref="AK4:AO6"/>
    <mergeCell ref="K5:Q6"/>
    <mergeCell ref="R5:X6"/>
    <mergeCell ref="Y5:AE6"/>
    <mergeCell ref="D2:J2"/>
    <mergeCell ref="A4:A7"/>
    <mergeCell ref="B4:B7"/>
    <mergeCell ref="C4:C7"/>
    <mergeCell ref="D4:H6"/>
    <mergeCell ref="I4:J6"/>
  </mergeCells>
  <pageMargins left="0.78740157480314965" right="0.39370078740157483" top="0.78740157480314965" bottom="0.78740157480314965" header="0.31496062992125984" footer="0.31496062992125984"/>
  <pageSetup paperSize="9" scale="74" orientation="landscape" r:id="rId1"/>
  <colBreaks count="3" manualBreakCount="3">
    <brk id="10" max="1048575" man="1"/>
    <brk id="24" max="104857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CHOODUFU</cp:lastModifiedBy>
  <cp:lastPrinted>2021-11-13T12:33:36Z</cp:lastPrinted>
  <dcterms:created xsi:type="dcterms:W3CDTF">2018-10-31T11:35:33Z</dcterms:created>
  <dcterms:modified xsi:type="dcterms:W3CDTF">2021-11-19T08:12:09Z</dcterms:modified>
</cp:coreProperties>
</file>